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mc:AlternateContent xmlns:mc="http://schemas.openxmlformats.org/markup-compatibility/2006">
    <mc:Choice Requires="x15">
      <x15ac:absPath xmlns:x15ac="http://schemas.microsoft.com/office/spreadsheetml/2010/11/ac" url="C:\Users\K.Schaeuble\Desktop\"/>
    </mc:Choice>
  </mc:AlternateContent>
  <xr:revisionPtr revIDLastSave="0" documentId="13_ncr:1_{906D2B38-92DD-4AFE-9190-F521193C197C}"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9" i="5" l="1"/>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B102" i="4"/>
  <c r="M102" i="4"/>
  <c r="B90" i="4"/>
  <c r="B78" i="4"/>
  <c r="B66" i="4"/>
  <c r="B54" i="4"/>
  <c r="P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83" i="6"/>
  <c r="A72" i="6"/>
  <c r="A61" i="6"/>
  <c r="A50" i="6"/>
  <c r="A39" i="6"/>
  <c r="P41" i="4"/>
  <c r="A17" i="6"/>
  <c r="B29" i="4"/>
  <c r="B26" i="4"/>
  <c r="B24" i="4"/>
  <c r="B22" i="4"/>
  <c r="B21" i="4"/>
  <c r="B20" i="4"/>
  <c r="B19" i="4"/>
  <c r="A8" i="6"/>
  <c r="B12" i="4"/>
  <c r="B10" i="4"/>
  <c r="B9" i="4"/>
  <c r="A139" i="4"/>
  <c r="B138" i="4"/>
  <c r="I114" i="4"/>
  <c r="H114" i="4"/>
  <c r="G29" i="4"/>
  <c r="D29" i="4"/>
  <c r="B113" i="4"/>
  <c r="H101" i="4"/>
  <c r="AA13" i="4" a="1"/>
  <c r="S43" i="4"/>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F39" i="6"/>
  <c r="F28" i="6"/>
  <c r="F17" i="6"/>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H39" i="6"/>
  <c r="D39" i="6"/>
  <c r="G33" i="6"/>
  <c r="G32" i="6"/>
  <c r="G31" i="6"/>
  <c r="G30" i="6"/>
  <c r="G29" i="6"/>
  <c r="G28" i="6"/>
  <c r="H28" i="6"/>
  <c r="D28" i="6"/>
  <c r="G17" i="6"/>
  <c r="H7" i="6"/>
  <c r="D7" i="6"/>
  <c r="G9" i="6"/>
  <c r="H9"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C4" i="8"/>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G99" i="6"/>
  <c r="G108" i="6"/>
  <c r="G109" i="6"/>
  <c r="G110" i="6"/>
  <c r="G111" i="6"/>
  <c r="G10" i="6"/>
  <c r="G13" i="6"/>
  <c r="G5" i="6"/>
  <c r="F6" i="6"/>
  <c r="G6" i="6"/>
  <c r="G11" i="6"/>
  <c r="G12" i="6"/>
  <c r="H12" i="6"/>
  <c r="H14" i="6"/>
  <c r="G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2"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C9" i="6"/>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C28" i="6"/>
  <c r="B2" i="6"/>
  <c r="B31" i="4"/>
  <c r="A18" i="6"/>
  <c r="F40" i="6"/>
  <c r="F18" i="6"/>
  <c r="H18" i="6"/>
  <c r="O31" i="4"/>
  <c r="P55" i="4"/>
  <c r="B103" i="4"/>
  <c r="B91" i="4"/>
  <c r="B79" i="4"/>
  <c r="A62" i="6"/>
  <c r="B67" i="4"/>
  <c r="A51" i="6"/>
  <c r="B55" i="4"/>
  <c r="P43" i="4"/>
  <c r="B43" i="4"/>
  <c r="A29" i="6"/>
  <c r="D18" i="6"/>
  <c r="F115" i="6"/>
  <c r="A115" i="6"/>
  <c r="F99" i="6"/>
  <c r="H99" i="6"/>
  <c r="H40" i="6"/>
  <c r="F51" i="6"/>
  <c r="F62" i="6"/>
  <c r="F73" i="6"/>
  <c r="H73" i="6"/>
  <c r="F84" i="6"/>
  <c r="F29" i="6"/>
  <c r="H29" i="6"/>
  <c r="K115" i="6"/>
  <c r="D29" i="6"/>
  <c r="M31" i="4"/>
  <c r="M43" i="4"/>
  <c r="M55" i="4"/>
  <c r="M67" i="4"/>
  <c r="M79" i="4"/>
  <c r="M91" i="4"/>
  <c r="M103" i="4"/>
  <c r="AA14" i="4" a="1"/>
  <c r="AA15" i="4" a="1"/>
  <c r="AA16" i="4" a="1"/>
  <c r="B32" i="4"/>
  <c r="A19" i="6"/>
  <c r="F19" i="6"/>
  <c r="H19" i="6"/>
  <c r="B33" i="4"/>
  <c r="A20" i="6"/>
  <c r="F20" i="6"/>
  <c r="H20" i="6"/>
  <c r="B34" i="4"/>
  <c r="A21" i="6"/>
  <c r="F21" i="6"/>
  <c r="H21" i="6"/>
  <c r="F41" i="6"/>
  <c r="F42" i="6"/>
  <c r="F43" i="6"/>
  <c r="O34" i="4"/>
  <c r="P58" i="4"/>
  <c r="B124" i="4"/>
  <c r="A102" i="6"/>
  <c r="B106" i="4"/>
  <c r="A87" i="6"/>
  <c r="B94" i="4"/>
  <c r="A76" i="6"/>
  <c r="B82" i="4"/>
  <c r="A65" i="6"/>
  <c r="B70" i="4"/>
  <c r="A54" i="6"/>
  <c r="B58" i="4"/>
  <c r="A43" i="6"/>
  <c r="P46" i="4"/>
  <c r="B46" i="4"/>
  <c r="A32" i="6"/>
  <c r="F102" i="6"/>
  <c r="H102" i="6"/>
  <c r="D102" i="6"/>
  <c r="F54" i="6"/>
  <c r="F65" i="6"/>
  <c r="F76" i="6"/>
  <c r="F87" i="6"/>
  <c r="H87" i="6"/>
  <c r="D87" i="6"/>
  <c r="H76" i="6"/>
  <c r="D76" i="6"/>
  <c r="H65" i="6"/>
  <c r="D65" i="6"/>
  <c r="H54" i="6"/>
  <c r="D54" i="6"/>
  <c r="H43" i="6"/>
  <c r="D43" i="6"/>
  <c r="F32" i="6"/>
  <c r="H32" i="6"/>
  <c r="D32" i="6"/>
  <c r="K118" i="6"/>
  <c r="D21" i="6"/>
  <c r="F118" i="6"/>
  <c r="A118" i="6"/>
  <c r="M34" i="4"/>
  <c r="M46" i="4"/>
  <c r="M58" i="4"/>
  <c r="M70" i="4"/>
  <c r="M82" i="4"/>
  <c r="M94" i="4"/>
  <c r="M106" i="4"/>
  <c r="M124" i="4"/>
  <c r="O33" i="4"/>
  <c r="P57" i="4"/>
  <c r="O32" i="4"/>
  <c r="P56" i="4"/>
  <c r="B105" i="4"/>
  <c r="B93" i="4"/>
  <c r="B81" i="4"/>
  <c r="B80" i="4"/>
  <c r="M80" i="4"/>
  <c r="B69" i="4"/>
  <c r="M69" i="4"/>
  <c r="B68" i="4"/>
  <c r="B57" i="4"/>
  <c r="M57" i="4"/>
  <c r="B56" i="4"/>
  <c r="P45" i="4"/>
  <c r="P44" i="4"/>
  <c r="M33" i="4"/>
  <c r="M32" i="4"/>
  <c r="A86" i="6"/>
  <c r="A75" i="6"/>
  <c r="A64" i="6"/>
  <c r="A63" i="6"/>
  <c r="A53" i="6"/>
  <c r="A52" i="6"/>
  <c r="A42" i="6"/>
  <c r="A41" i="6"/>
  <c r="D20" i="6"/>
  <c r="D19" i="6"/>
  <c r="F116" i="6"/>
  <c r="A116" i="6"/>
  <c r="F117" i="6"/>
  <c r="A117" i="6"/>
  <c r="H41" i="6"/>
  <c r="H42" i="6"/>
  <c r="F52" i="6"/>
  <c r="H52" i="6"/>
  <c r="F53" i="6"/>
  <c r="H53" i="6"/>
  <c r="F63" i="6"/>
  <c r="H63" i="6"/>
  <c r="F64" i="6"/>
  <c r="H64" i="6"/>
  <c r="F74" i="6"/>
  <c r="H74" i="6"/>
  <c r="F75" i="6"/>
  <c r="H75" i="6"/>
  <c r="F85" i="6"/>
  <c r="F86" i="6"/>
  <c r="H86" i="6"/>
  <c r="F100" i="6"/>
  <c r="H100" i="6"/>
  <c r="F101" i="6"/>
  <c r="H101" i="6"/>
  <c r="F30" i="6"/>
  <c r="F31" i="6"/>
  <c r="D41" i="6"/>
  <c r="D42" i="6"/>
  <c r="D52" i="6"/>
  <c r="D53" i="6"/>
  <c r="D63" i="6"/>
  <c r="D64" i="6"/>
  <c r="D74" i="6"/>
  <c r="D75" i="6"/>
  <c r="D86" i="6"/>
  <c r="D100" i="6"/>
  <c r="D101" i="6"/>
  <c r="S45" i="4"/>
  <c r="S44" i="4"/>
  <c r="T44" i="4"/>
  <c r="U44" i="4"/>
  <c r="T45" i="4"/>
  <c r="S46" i="4"/>
  <c r="AA17" i="4" a="1"/>
  <c r="S47" i="4"/>
  <c r="B35" i="4"/>
  <c r="A22" i="6"/>
  <c r="F44" i="6"/>
  <c r="F33" i="6"/>
  <c r="H33" i="6"/>
  <c r="A119" i="6"/>
  <c r="F22" i="6"/>
  <c r="H22" i="6"/>
  <c r="D22" i="6"/>
  <c r="O35" i="4"/>
  <c r="P47" i="4"/>
  <c r="B47" i="4"/>
  <c r="P59" i="4"/>
  <c r="B95" i="4"/>
  <c r="B107" i="4"/>
  <c r="B125" i="4"/>
  <c r="M35" i="4"/>
  <c r="M95" i="4"/>
  <c r="M107" i="4"/>
  <c r="M125" i="4"/>
  <c r="AA18" i="4" a="1"/>
  <c r="AA19" i="4" a="1"/>
  <c r="AA20" i="4" a="1"/>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B39" i="4"/>
  <c r="O39" i="4"/>
  <c r="P63" i="4"/>
  <c r="B99" i="4"/>
  <c r="M99" i="4"/>
  <c r="S51" i="4"/>
  <c r="T51" i="4"/>
  <c r="U51" i="4"/>
  <c r="V51" i="4"/>
  <c r="W51" i="4"/>
  <c r="X51" i="4"/>
  <c r="T50" i="4"/>
  <c r="U50" i="4"/>
  <c r="V50" i="4"/>
  <c r="W50" i="4"/>
  <c r="U49" i="4"/>
  <c r="V49" i="4"/>
  <c r="W49" i="4"/>
  <c r="V48" i="4"/>
  <c r="A26" i="6"/>
  <c r="AA22" i="4"/>
  <c r="AA23" i="4"/>
  <c r="Q41" i="4"/>
  <c r="B41" i="4"/>
  <c r="P51" i="4"/>
  <c r="B51" i="4"/>
  <c r="A37" i="6"/>
  <c r="Q53" i="4"/>
  <c r="B53" i="4"/>
  <c r="B63" i="4"/>
  <c r="A48" i="6"/>
  <c r="B65" i="4"/>
  <c r="B75" i="4"/>
  <c r="A59" i="6"/>
  <c r="B77" i="4"/>
  <c r="B87" i="4"/>
  <c r="A70" i="6"/>
  <c r="B89" i="4"/>
  <c r="A81" i="6"/>
  <c r="B101" i="4"/>
  <c r="B111" i="4"/>
  <c r="A92" i="6"/>
  <c r="B129" i="4"/>
  <c r="A107" i="6"/>
  <c r="A123" i="6"/>
  <c r="B115" i="4"/>
  <c r="B117" i="4"/>
  <c r="B119" i="4"/>
  <c r="B131" i="4"/>
  <c r="B133" i="4"/>
  <c r="B135" i="4"/>
  <c r="B137" i="4"/>
  <c r="M39" i="4"/>
  <c r="M51" i="4"/>
  <c r="M63" i="4"/>
  <c r="M75" i="4"/>
  <c r="M87" i="4"/>
  <c r="M111" i="4"/>
  <c r="M129" i="4"/>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T46" i="4"/>
  <c r="H44" i="6"/>
  <c r="F119" i="6"/>
  <c r="B59" i="4"/>
  <c r="B71" i="4"/>
  <c r="X49" i="4"/>
  <c r="W48" i="4"/>
  <c r="X48" i="4"/>
  <c r="C22" i="6"/>
  <c r="C33" i="6"/>
  <c r="C44" i="6"/>
  <c r="F103" i="6"/>
  <c r="F55" i="6"/>
  <c r="D33" i="6"/>
  <c r="K119" i="6"/>
  <c r="M47" i="4"/>
  <c r="A33" i="6"/>
  <c r="M59" i="4"/>
  <c r="A44" i="6"/>
  <c r="A55" i="6"/>
  <c r="M71" i="4"/>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AB1374" i="5"/>
  <c r="AD1374" i="5"/>
  <c r="AB1073" i="5"/>
  <c r="AD1073" i="5"/>
  <c r="AB1102" i="5"/>
  <c r="AD1102" i="5"/>
  <c r="AB1494" i="5"/>
  <c r="AD1494" i="5"/>
  <c r="AB1806" i="5"/>
  <c r="AD1806" i="5"/>
  <c r="AB2110" i="5"/>
  <c r="AD2110" i="5"/>
  <c r="AB1478" i="5"/>
  <c r="AD1478" i="5"/>
  <c r="AB1505" i="5"/>
  <c r="AD1505" i="5"/>
  <c r="AB1518" i="5"/>
  <c r="AD1518" i="5"/>
  <c r="AB1734" i="5"/>
  <c r="AD1734" i="5"/>
  <c r="AB1870" i="5"/>
  <c r="AD1870"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V137" i="5"/>
  <c r="G137" i="5"/>
  <c r="H145" i="5"/>
  <c r="I145" i="5"/>
  <c r="R145" i="5"/>
  <c r="F145" i="5"/>
  <c r="J145" i="5"/>
  <c r="G145" i="5"/>
  <c r="E145" i="5"/>
  <c r="H146" i="5"/>
  <c r="F146" i="5"/>
  <c r="G146" i="5"/>
  <c r="I146" i="5"/>
  <c r="J146" i="5"/>
  <c r="R146" i="5"/>
  <c r="E146" i="5"/>
  <c r="V153" i="5"/>
  <c r="G153" i="5"/>
  <c r="J166" i="5"/>
  <c r="H166" i="5"/>
  <c r="F166" i="5"/>
  <c r="G166" i="5"/>
  <c r="R166" i="5"/>
  <c r="I166" i="5"/>
  <c r="E166" i="5"/>
  <c r="V169" i="5"/>
  <c r="G169" i="5"/>
  <c r="V177" i="5"/>
  <c r="G177" i="5"/>
  <c r="J178" i="5"/>
  <c r="I178" i="5"/>
  <c r="F178" i="5"/>
  <c r="H178" i="5"/>
  <c r="G178" i="5"/>
  <c r="R178" i="5"/>
  <c r="E178" i="5"/>
  <c r="G179" i="5"/>
  <c r="J179" i="5"/>
  <c r="R179" i="5"/>
  <c r="H179" i="5"/>
  <c r="I179" i="5"/>
  <c r="F179" i="5"/>
  <c r="E179" i="5"/>
  <c r="H180" i="5"/>
  <c r="R180" i="5"/>
  <c r="F180" i="5"/>
  <c r="J180" i="5"/>
  <c r="G180" i="5"/>
  <c r="I180" i="5"/>
  <c r="E180" i="5"/>
  <c r="I181" i="5"/>
  <c r="H181" i="5"/>
  <c r="R181" i="5"/>
  <c r="F181" i="5"/>
  <c r="G181" i="5"/>
  <c r="J181" i="5"/>
  <c r="E181" i="5"/>
  <c r="G187" i="5"/>
  <c r="F187" i="5"/>
  <c r="R187" i="5"/>
  <c r="I187" i="5"/>
  <c r="H187" i="5"/>
  <c r="J187" i="5"/>
  <c r="E187" i="5"/>
  <c r="G188" i="5"/>
  <c r="I188" i="5"/>
  <c r="H188" i="5"/>
  <c r="F188" i="5"/>
  <c r="R188" i="5"/>
  <c r="J188" i="5"/>
  <c r="E188" i="5"/>
  <c r="I189" i="5"/>
  <c r="F189" i="5"/>
  <c r="G189" i="5"/>
  <c r="J189" i="5"/>
  <c r="R189" i="5"/>
  <c r="H189" i="5"/>
  <c r="E189" i="5"/>
  <c r="I191" i="5"/>
  <c r="G191" i="5"/>
  <c r="R191" i="5"/>
  <c r="F191" i="5"/>
  <c r="J191" i="5"/>
  <c r="H191" i="5"/>
  <c r="E191" i="5"/>
  <c r="I192" i="5"/>
  <c r="R192" i="5"/>
  <c r="F192" i="5"/>
  <c r="H192" i="5"/>
  <c r="G192" i="5"/>
  <c r="J192" i="5"/>
  <c r="E192" i="5"/>
  <c r="H193" i="5"/>
  <c r="G193" i="5"/>
  <c r="J193" i="5"/>
  <c r="F193" i="5"/>
  <c r="R193" i="5"/>
  <c r="I193" i="5"/>
  <c r="E193" i="5"/>
  <c r="J194" i="5"/>
  <c r="G194" i="5"/>
  <c r="F194" i="5"/>
  <c r="H194" i="5"/>
  <c r="I194" i="5"/>
  <c r="R194" i="5"/>
  <c r="E194" i="5"/>
  <c r="H195" i="5"/>
  <c r="I195" i="5"/>
  <c r="R195" i="5"/>
  <c r="G195" i="5"/>
  <c r="F195" i="5"/>
  <c r="J195" i="5"/>
  <c r="E195" i="5"/>
  <c r="J196" i="5"/>
  <c r="F196" i="5"/>
  <c r="I196" i="5"/>
  <c r="R196" i="5"/>
  <c r="H196" i="5"/>
  <c r="G196" i="5"/>
  <c r="E196" i="5"/>
  <c r="G197" i="5"/>
  <c r="F197" i="5"/>
  <c r="H197" i="5"/>
  <c r="R197" i="5"/>
  <c r="I197" i="5"/>
  <c r="J197" i="5"/>
  <c r="E197" i="5"/>
  <c r="J198" i="5"/>
  <c r="F198" i="5"/>
  <c r="H198" i="5"/>
  <c r="I198" i="5"/>
  <c r="R198" i="5"/>
  <c r="G198" i="5"/>
  <c r="E198" i="5"/>
  <c r="H199" i="5"/>
  <c r="G199" i="5"/>
  <c r="R199" i="5"/>
  <c r="I199" i="5"/>
  <c r="F199" i="5"/>
  <c r="J199" i="5"/>
  <c r="E199" i="5"/>
  <c r="J200" i="5"/>
  <c r="F200" i="5"/>
  <c r="G200" i="5"/>
  <c r="H200" i="5"/>
  <c r="R200" i="5"/>
  <c r="I200" i="5"/>
  <c r="E200" i="5"/>
  <c r="V201" i="5"/>
  <c r="G201" i="5"/>
  <c r="I202" i="5"/>
  <c r="F202" i="5"/>
  <c r="R202" i="5"/>
  <c r="G202" i="5"/>
  <c r="H202" i="5"/>
  <c r="J202" i="5"/>
  <c r="E202" i="5"/>
  <c r="G203" i="5"/>
  <c r="F203" i="5"/>
  <c r="J203" i="5"/>
  <c r="I203" i="5"/>
  <c r="R203" i="5"/>
  <c r="H203" i="5"/>
  <c r="E203" i="5"/>
  <c r="I204" i="5"/>
  <c r="H204" i="5"/>
  <c r="R204" i="5"/>
  <c r="G204" i="5"/>
  <c r="F204" i="5"/>
  <c r="J204" i="5"/>
  <c r="E204" i="5"/>
  <c r="F205" i="5"/>
  <c r="H205" i="5"/>
  <c r="R205" i="5"/>
  <c r="G205" i="5"/>
  <c r="I205" i="5"/>
  <c r="J205" i="5"/>
  <c r="E205" i="5"/>
  <c r="G206" i="5"/>
  <c r="F206" i="5"/>
  <c r="I206" i="5"/>
  <c r="R206" i="5"/>
  <c r="H206" i="5"/>
  <c r="J206" i="5"/>
  <c r="E206" i="5"/>
  <c r="I207" i="5"/>
  <c r="F207" i="5"/>
  <c r="G207" i="5"/>
  <c r="H207" i="5"/>
  <c r="R207" i="5"/>
  <c r="J207" i="5"/>
  <c r="E207" i="5"/>
  <c r="R208" i="5"/>
  <c r="G208" i="5"/>
  <c r="I208" i="5"/>
  <c r="H208" i="5"/>
  <c r="F208" i="5"/>
  <c r="J208" i="5"/>
  <c r="E208" i="5"/>
  <c r="R209" i="5"/>
  <c r="I209" i="5"/>
  <c r="F209" i="5"/>
  <c r="J209" i="5"/>
  <c r="H209" i="5"/>
  <c r="G209" i="5"/>
  <c r="E209" i="5"/>
  <c r="H210" i="5"/>
  <c r="G210" i="5"/>
  <c r="I210" i="5"/>
  <c r="R210" i="5"/>
  <c r="J210" i="5"/>
  <c r="F210" i="5"/>
  <c r="E210" i="5"/>
  <c r="H211" i="5"/>
  <c r="G211" i="5"/>
  <c r="F211" i="5"/>
  <c r="R211" i="5"/>
  <c r="J211" i="5"/>
  <c r="I211" i="5"/>
  <c r="E211" i="5"/>
  <c r="R212" i="5"/>
  <c r="I212" i="5"/>
  <c r="G212" i="5"/>
  <c r="H212" i="5"/>
  <c r="F212" i="5"/>
  <c r="J212" i="5"/>
  <c r="E212" i="5"/>
  <c r="F213" i="5"/>
  <c r="H213" i="5"/>
  <c r="G213" i="5"/>
  <c r="R213" i="5"/>
  <c r="I213" i="5"/>
  <c r="J213" i="5"/>
  <c r="E213" i="5"/>
  <c r="V214" i="5"/>
  <c r="G214" i="5"/>
  <c r="R215" i="5"/>
  <c r="F215" i="5"/>
  <c r="I215" i="5"/>
  <c r="H215" i="5"/>
  <c r="G215" i="5"/>
  <c r="J215" i="5"/>
  <c r="E215" i="5"/>
  <c r="J216" i="5"/>
  <c r="I216" i="5"/>
  <c r="R216" i="5"/>
  <c r="H216" i="5"/>
  <c r="G216" i="5"/>
  <c r="F216" i="5"/>
  <c r="E216" i="5"/>
  <c r="R217" i="5"/>
  <c r="H217" i="5"/>
  <c r="G217" i="5"/>
  <c r="I217" i="5"/>
  <c r="F217" i="5"/>
  <c r="J217" i="5"/>
  <c r="E217" i="5"/>
  <c r="J218" i="5"/>
  <c r="I218" i="5"/>
  <c r="F218" i="5"/>
  <c r="H218" i="5"/>
  <c r="R218" i="5"/>
  <c r="G218" i="5"/>
  <c r="E218" i="5"/>
  <c r="J219" i="5"/>
  <c r="G219" i="5"/>
  <c r="R219" i="5"/>
  <c r="F219" i="5"/>
  <c r="I219" i="5"/>
  <c r="H219" i="5"/>
  <c r="E219" i="5"/>
  <c r="H220" i="5"/>
  <c r="I220" i="5"/>
  <c r="G220" i="5"/>
  <c r="R220" i="5"/>
  <c r="F220" i="5"/>
  <c r="J220" i="5"/>
  <c r="E220" i="5"/>
  <c r="J221" i="5"/>
  <c r="I221" i="5"/>
  <c r="F221" i="5"/>
  <c r="H221" i="5"/>
  <c r="G221" i="5"/>
  <c r="R221" i="5"/>
  <c r="E221" i="5"/>
  <c r="V222" i="5"/>
  <c r="G222" i="5"/>
  <c r="I223" i="5"/>
  <c r="J223" i="5"/>
  <c r="H223" i="5"/>
  <c r="F223" i="5"/>
  <c r="R223" i="5"/>
  <c r="G223" i="5"/>
  <c r="E223" i="5"/>
  <c r="J224" i="5"/>
  <c r="F224" i="5"/>
  <c r="R224" i="5"/>
  <c r="H224" i="5"/>
  <c r="G224" i="5"/>
  <c r="I224" i="5"/>
  <c r="E224" i="5"/>
  <c r="J225" i="5"/>
  <c r="R225" i="5"/>
  <c r="F225" i="5"/>
  <c r="G225" i="5"/>
  <c r="H225" i="5"/>
  <c r="I225" i="5"/>
  <c r="E225" i="5"/>
  <c r="R226" i="5"/>
  <c r="G226" i="5"/>
  <c r="I226" i="5"/>
  <c r="H226" i="5"/>
  <c r="J226" i="5"/>
  <c r="F226" i="5"/>
  <c r="E226" i="5"/>
  <c r="I227" i="5"/>
  <c r="F227" i="5"/>
  <c r="R227" i="5"/>
  <c r="H227" i="5"/>
  <c r="J227" i="5"/>
  <c r="G227" i="5"/>
  <c r="E227" i="5"/>
  <c r="G228" i="5"/>
  <c r="H228" i="5"/>
  <c r="I228" i="5"/>
  <c r="F228" i="5"/>
  <c r="J228" i="5"/>
  <c r="R228" i="5"/>
  <c r="E228" i="5"/>
  <c r="G229" i="5"/>
  <c r="R229" i="5"/>
  <c r="F229" i="5"/>
  <c r="I229" i="5"/>
  <c r="J229" i="5"/>
  <c r="H229" i="5"/>
  <c r="E229" i="5"/>
  <c r="J230" i="5"/>
  <c r="R230" i="5"/>
  <c r="I230" i="5"/>
  <c r="G230" i="5"/>
  <c r="H230" i="5"/>
  <c r="F230" i="5"/>
  <c r="E230" i="5"/>
  <c r="I231" i="5"/>
  <c r="G231" i="5"/>
  <c r="R231" i="5"/>
  <c r="F231" i="5"/>
  <c r="H231" i="5"/>
  <c r="J231" i="5"/>
  <c r="E231" i="5"/>
  <c r="F232" i="5"/>
  <c r="J232" i="5"/>
  <c r="R232" i="5"/>
  <c r="H232" i="5"/>
  <c r="I232" i="5"/>
  <c r="G232" i="5"/>
  <c r="E232" i="5"/>
  <c r="V233" i="5"/>
  <c r="G233" i="5"/>
  <c r="H234" i="5"/>
  <c r="G234" i="5"/>
  <c r="F234" i="5"/>
  <c r="R234" i="5"/>
  <c r="J234" i="5"/>
  <c r="I234" i="5"/>
  <c r="E234" i="5"/>
  <c r="I235" i="5"/>
  <c r="F235" i="5"/>
  <c r="J235" i="5"/>
  <c r="R235" i="5"/>
  <c r="H235" i="5"/>
  <c r="G235" i="5"/>
  <c r="E235" i="5"/>
  <c r="F236" i="5"/>
  <c r="I236" i="5"/>
  <c r="H236" i="5"/>
  <c r="R236" i="5"/>
  <c r="G236" i="5"/>
  <c r="J236" i="5"/>
  <c r="E236" i="5"/>
  <c r="F237" i="5"/>
  <c r="I237" i="5"/>
  <c r="H237" i="5"/>
  <c r="G237" i="5"/>
  <c r="J237" i="5"/>
  <c r="R237" i="5"/>
  <c r="E237" i="5"/>
  <c r="J238" i="5"/>
  <c r="I238" i="5"/>
  <c r="G238" i="5"/>
  <c r="F238" i="5"/>
  <c r="H238" i="5"/>
  <c r="R238" i="5"/>
  <c r="E238" i="5"/>
  <c r="F239" i="5"/>
  <c r="H239" i="5"/>
  <c r="R239" i="5"/>
  <c r="I239" i="5"/>
  <c r="G239" i="5"/>
  <c r="J239" i="5"/>
  <c r="E239" i="5"/>
  <c r="H240" i="5"/>
  <c r="J240" i="5"/>
  <c r="F240" i="5"/>
  <c r="I240" i="5"/>
  <c r="R240" i="5"/>
  <c r="G240" i="5"/>
  <c r="E240" i="5"/>
  <c r="I241" i="5"/>
  <c r="G241" i="5"/>
  <c r="F241" i="5"/>
  <c r="J241" i="5"/>
  <c r="R241" i="5"/>
  <c r="H241" i="5"/>
  <c r="E241" i="5"/>
  <c r="J242" i="5"/>
  <c r="H242" i="5"/>
  <c r="I242" i="5"/>
  <c r="R242" i="5"/>
  <c r="G242" i="5"/>
  <c r="F242" i="5"/>
  <c r="E242" i="5"/>
  <c r="R243" i="5"/>
  <c r="F243" i="5"/>
  <c r="J243" i="5"/>
  <c r="I243" i="5"/>
  <c r="H243" i="5"/>
  <c r="G243" i="5"/>
  <c r="E243" i="5"/>
  <c r="J244" i="5"/>
  <c r="R244" i="5"/>
  <c r="F244" i="5"/>
  <c r="G244" i="5"/>
  <c r="H244" i="5"/>
  <c r="I244" i="5"/>
  <c r="E244" i="5"/>
  <c r="G245" i="5"/>
  <c r="I245" i="5"/>
  <c r="R245" i="5"/>
  <c r="H245" i="5"/>
  <c r="J245" i="5"/>
  <c r="F245" i="5"/>
  <c r="E245" i="5"/>
  <c r="F246" i="5"/>
  <c r="I246" i="5"/>
  <c r="G246" i="5"/>
  <c r="J246" i="5"/>
  <c r="H246" i="5"/>
  <c r="R246" i="5"/>
  <c r="E246" i="5"/>
  <c r="H247" i="5"/>
  <c r="I247" i="5"/>
  <c r="R247" i="5"/>
  <c r="J247" i="5"/>
  <c r="G247" i="5"/>
  <c r="F247" i="5"/>
  <c r="E247" i="5"/>
  <c r="F248" i="5"/>
  <c r="H248" i="5"/>
  <c r="G248" i="5"/>
  <c r="I248" i="5"/>
  <c r="R248" i="5"/>
  <c r="J248" i="5"/>
  <c r="E248" i="5"/>
  <c r="G249" i="5"/>
  <c r="R249" i="5"/>
  <c r="I249" i="5"/>
  <c r="H249" i="5"/>
  <c r="F249" i="5"/>
  <c r="J249" i="5"/>
  <c r="E249" i="5"/>
  <c r="R250" i="5"/>
  <c r="G250" i="5"/>
  <c r="I250" i="5"/>
  <c r="F250" i="5"/>
  <c r="H250" i="5"/>
  <c r="J250" i="5"/>
  <c r="E250" i="5"/>
  <c r="F251" i="5"/>
  <c r="R251" i="5"/>
  <c r="H251" i="5"/>
  <c r="I251" i="5"/>
  <c r="J251" i="5"/>
  <c r="G251" i="5"/>
  <c r="E251" i="5"/>
  <c r="R252" i="5"/>
  <c r="J252" i="5"/>
  <c r="I252" i="5"/>
  <c r="G252" i="5"/>
  <c r="H252" i="5"/>
  <c r="F252" i="5"/>
  <c r="E252" i="5"/>
  <c r="J253" i="5"/>
  <c r="I253" i="5"/>
  <c r="R253" i="5"/>
  <c r="F253" i="5"/>
  <c r="G253" i="5"/>
  <c r="H253" i="5"/>
  <c r="E253" i="5"/>
  <c r="V254" i="5"/>
  <c r="G254" i="5"/>
  <c r="F255" i="5"/>
  <c r="R255" i="5"/>
  <c r="J255" i="5"/>
  <c r="H255" i="5"/>
  <c r="I255" i="5"/>
  <c r="G255" i="5"/>
  <c r="E255" i="5"/>
  <c r="G256" i="5"/>
  <c r="I256" i="5"/>
  <c r="F256" i="5"/>
  <c r="J256" i="5"/>
  <c r="R256" i="5"/>
  <c r="H256" i="5"/>
  <c r="E256" i="5"/>
  <c r="F257" i="5"/>
  <c r="J257" i="5"/>
  <c r="G257" i="5"/>
  <c r="I257" i="5"/>
  <c r="R257" i="5"/>
  <c r="H257" i="5"/>
  <c r="E257" i="5"/>
  <c r="G258" i="5"/>
  <c r="H258" i="5"/>
  <c r="F258" i="5"/>
  <c r="R258" i="5"/>
  <c r="J258" i="5"/>
  <c r="I258" i="5"/>
  <c r="E258" i="5"/>
  <c r="I259" i="5"/>
  <c r="J259" i="5"/>
  <c r="H259" i="5"/>
  <c r="F259" i="5"/>
  <c r="G259" i="5"/>
  <c r="R259" i="5"/>
  <c r="E259" i="5"/>
  <c r="F260" i="5"/>
  <c r="R260" i="5"/>
  <c r="G260" i="5"/>
  <c r="H260" i="5"/>
  <c r="J260" i="5"/>
  <c r="I260" i="5"/>
  <c r="E260" i="5"/>
  <c r="F261" i="5"/>
  <c r="R261" i="5"/>
  <c r="G261" i="5"/>
  <c r="I261" i="5"/>
  <c r="J261" i="5"/>
  <c r="H261" i="5"/>
  <c r="E261" i="5"/>
  <c r="F262" i="5"/>
  <c r="H262" i="5"/>
  <c r="R262" i="5"/>
  <c r="G262" i="5"/>
  <c r="I262" i="5"/>
  <c r="J262" i="5"/>
  <c r="E262" i="5"/>
  <c r="F263" i="5"/>
  <c r="I263" i="5"/>
  <c r="H263" i="5"/>
  <c r="J263" i="5"/>
  <c r="G263" i="5"/>
  <c r="R263" i="5"/>
  <c r="E263" i="5"/>
  <c r="J264" i="5"/>
  <c r="H264" i="5"/>
  <c r="R264" i="5"/>
  <c r="F264" i="5"/>
  <c r="G264" i="5"/>
  <c r="I264" i="5"/>
  <c r="E264" i="5"/>
  <c r="V265" i="5"/>
  <c r="G265" i="5"/>
  <c r="I266" i="5"/>
  <c r="J266" i="5"/>
  <c r="H266" i="5"/>
  <c r="G266" i="5"/>
  <c r="F266" i="5"/>
  <c r="R266" i="5"/>
  <c r="E266" i="5"/>
  <c r="I267" i="5"/>
  <c r="R267" i="5"/>
  <c r="F267" i="5"/>
  <c r="H267" i="5"/>
  <c r="G267" i="5"/>
  <c r="J267" i="5"/>
  <c r="E267" i="5"/>
  <c r="H268" i="5"/>
  <c r="F268" i="5"/>
  <c r="G268" i="5"/>
  <c r="I268" i="5"/>
  <c r="J268" i="5"/>
  <c r="R268" i="5"/>
  <c r="E268" i="5"/>
  <c r="G269" i="5"/>
  <c r="H269" i="5"/>
  <c r="R269" i="5"/>
  <c r="I269" i="5"/>
  <c r="J269" i="5"/>
  <c r="F269" i="5"/>
  <c r="E269" i="5"/>
  <c r="F270" i="5"/>
  <c r="H270" i="5"/>
  <c r="G270" i="5"/>
  <c r="I270" i="5"/>
  <c r="R270" i="5"/>
  <c r="J270" i="5"/>
  <c r="E270" i="5"/>
  <c r="F271" i="5"/>
  <c r="R271" i="5"/>
  <c r="H271" i="5"/>
  <c r="I271" i="5"/>
  <c r="G271" i="5"/>
  <c r="J271" i="5"/>
  <c r="E271" i="5"/>
  <c r="J272" i="5"/>
  <c r="H272" i="5"/>
  <c r="I272" i="5"/>
  <c r="F272" i="5"/>
  <c r="R272" i="5"/>
  <c r="G272" i="5"/>
  <c r="E272" i="5"/>
  <c r="V273" i="5"/>
  <c r="G273" i="5"/>
  <c r="R274" i="5"/>
  <c r="I274" i="5"/>
  <c r="G274" i="5"/>
  <c r="F274" i="5"/>
  <c r="H274" i="5"/>
  <c r="J274" i="5"/>
  <c r="E274" i="5"/>
  <c r="R275" i="5"/>
  <c r="J275" i="5"/>
  <c r="G275" i="5"/>
  <c r="I275" i="5"/>
  <c r="H275" i="5"/>
  <c r="F275" i="5"/>
  <c r="E275" i="5"/>
  <c r="G276" i="5"/>
  <c r="J276" i="5"/>
  <c r="F276" i="5"/>
  <c r="H276" i="5"/>
  <c r="R276" i="5"/>
  <c r="I276" i="5"/>
  <c r="E276" i="5"/>
  <c r="G277" i="5"/>
  <c r="F277" i="5"/>
  <c r="I277" i="5"/>
  <c r="R277" i="5"/>
  <c r="H277" i="5"/>
  <c r="J277" i="5"/>
  <c r="E277" i="5"/>
  <c r="J278" i="5"/>
  <c r="R278" i="5"/>
  <c r="G278" i="5"/>
  <c r="F278" i="5"/>
  <c r="H278" i="5"/>
  <c r="I278" i="5"/>
  <c r="E278" i="5"/>
  <c r="I279" i="5"/>
  <c r="H279" i="5"/>
  <c r="R279" i="5"/>
  <c r="F279" i="5"/>
  <c r="J279" i="5"/>
  <c r="G279" i="5"/>
  <c r="E279" i="5"/>
  <c r="H280" i="5"/>
  <c r="J280" i="5"/>
  <c r="I280" i="5"/>
  <c r="F280" i="5"/>
  <c r="R280" i="5"/>
  <c r="G280" i="5"/>
  <c r="E280" i="5"/>
  <c r="G281" i="5"/>
  <c r="R281" i="5"/>
  <c r="I281" i="5"/>
  <c r="J281" i="5"/>
  <c r="F281" i="5"/>
  <c r="H281" i="5"/>
  <c r="E281" i="5"/>
  <c r="I282" i="5"/>
  <c r="H282" i="5"/>
  <c r="R282" i="5"/>
  <c r="F282" i="5"/>
  <c r="G282" i="5"/>
  <c r="J282" i="5"/>
  <c r="E282" i="5"/>
  <c r="J283" i="5"/>
  <c r="R283" i="5"/>
  <c r="I283" i="5"/>
  <c r="F283" i="5"/>
  <c r="H283" i="5"/>
  <c r="G283" i="5"/>
  <c r="E283" i="5"/>
  <c r="G284" i="5"/>
  <c r="F284" i="5"/>
  <c r="R284" i="5"/>
  <c r="H284" i="5"/>
  <c r="I284" i="5"/>
  <c r="J284" i="5"/>
  <c r="E284" i="5"/>
  <c r="H285" i="5"/>
  <c r="G285" i="5"/>
  <c r="J285" i="5"/>
  <c r="F285" i="5"/>
  <c r="I285" i="5"/>
  <c r="R285" i="5"/>
  <c r="E285" i="5"/>
  <c r="V286" i="5"/>
  <c r="G286" i="5"/>
  <c r="I287" i="5"/>
  <c r="R287" i="5"/>
  <c r="J287" i="5"/>
  <c r="H287" i="5"/>
  <c r="F287" i="5"/>
  <c r="G287" i="5"/>
  <c r="E287" i="5"/>
  <c r="J288" i="5"/>
  <c r="F288" i="5"/>
  <c r="R288" i="5"/>
  <c r="G288" i="5"/>
  <c r="I288" i="5"/>
  <c r="H288" i="5"/>
  <c r="E288" i="5"/>
  <c r="H289" i="5"/>
  <c r="F289" i="5"/>
  <c r="R289" i="5"/>
  <c r="G289" i="5"/>
  <c r="I289" i="5"/>
  <c r="J289" i="5"/>
  <c r="E289" i="5"/>
  <c r="J290" i="5"/>
  <c r="H290" i="5"/>
  <c r="G290" i="5"/>
  <c r="R290" i="5"/>
  <c r="I290" i="5"/>
  <c r="F290" i="5"/>
  <c r="E290" i="5"/>
  <c r="H291" i="5"/>
  <c r="F291" i="5"/>
  <c r="R291" i="5"/>
  <c r="I291" i="5"/>
  <c r="G291" i="5"/>
  <c r="J291" i="5"/>
  <c r="E291" i="5"/>
  <c r="J292" i="5"/>
  <c r="H292" i="5"/>
  <c r="G292" i="5"/>
  <c r="R292" i="5"/>
  <c r="F292" i="5"/>
  <c r="I292" i="5"/>
  <c r="E292" i="5"/>
  <c r="F293" i="5"/>
  <c r="I293" i="5"/>
  <c r="G293" i="5"/>
  <c r="R293" i="5"/>
  <c r="J293" i="5"/>
  <c r="H293" i="5"/>
  <c r="E293" i="5"/>
  <c r="R294" i="5"/>
  <c r="J294" i="5"/>
  <c r="H294" i="5"/>
  <c r="G294" i="5"/>
  <c r="I294" i="5"/>
  <c r="F294" i="5"/>
  <c r="E294" i="5"/>
  <c r="H295" i="5"/>
  <c r="G295" i="5"/>
  <c r="R295" i="5"/>
  <c r="I295" i="5"/>
  <c r="J295" i="5"/>
  <c r="F295" i="5"/>
  <c r="E295" i="5"/>
  <c r="R296" i="5"/>
  <c r="J296" i="5"/>
  <c r="G296" i="5"/>
  <c r="I296" i="5"/>
  <c r="F296" i="5"/>
  <c r="H296" i="5"/>
  <c r="E296" i="5"/>
  <c r="V297" i="5"/>
  <c r="G297" i="5"/>
  <c r="R298" i="5"/>
  <c r="I298" i="5"/>
  <c r="H298" i="5"/>
  <c r="G298" i="5"/>
  <c r="J298" i="5"/>
  <c r="F298" i="5"/>
  <c r="E298" i="5"/>
  <c r="I299" i="5"/>
  <c r="R299" i="5"/>
  <c r="H299" i="5"/>
  <c r="G299" i="5"/>
  <c r="F299" i="5"/>
  <c r="J299" i="5"/>
  <c r="E299" i="5"/>
  <c r="I300" i="5"/>
  <c r="F300" i="5"/>
  <c r="H300" i="5"/>
  <c r="G300" i="5"/>
  <c r="R300" i="5"/>
  <c r="J300" i="5"/>
  <c r="E300" i="5"/>
  <c r="I301" i="5"/>
  <c r="J301" i="5"/>
  <c r="R301" i="5"/>
  <c r="H301" i="5"/>
  <c r="G301" i="5"/>
  <c r="F301" i="5"/>
  <c r="E301" i="5"/>
  <c r="J302" i="5"/>
  <c r="G302" i="5"/>
  <c r="I302" i="5"/>
  <c r="F302" i="5"/>
  <c r="H302" i="5"/>
  <c r="R302" i="5"/>
  <c r="E302" i="5"/>
  <c r="H303" i="5"/>
  <c r="J303" i="5"/>
  <c r="F303" i="5"/>
  <c r="I303" i="5"/>
  <c r="G303" i="5"/>
  <c r="R303" i="5"/>
  <c r="E303" i="5"/>
  <c r="G304" i="5"/>
  <c r="H304" i="5"/>
  <c r="R304" i="5"/>
  <c r="F304" i="5"/>
  <c r="I304" i="5"/>
  <c r="J304" i="5"/>
  <c r="E304" i="5"/>
  <c r="H305" i="5"/>
  <c r="J305" i="5"/>
  <c r="G305" i="5"/>
  <c r="I305" i="5"/>
  <c r="R305" i="5"/>
  <c r="F305" i="5"/>
  <c r="E305" i="5"/>
  <c r="J306" i="5"/>
  <c r="H306" i="5"/>
  <c r="R306" i="5"/>
  <c r="F306" i="5"/>
  <c r="I306" i="5"/>
  <c r="G306" i="5"/>
  <c r="E306" i="5"/>
  <c r="G307" i="5"/>
  <c r="H307" i="5"/>
  <c r="I307" i="5"/>
  <c r="F307" i="5"/>
  <c r="R307" i="5"/>
  <c r="J307" i="5"/>
  <c r="E307" i="5"/>
  <c r="J308" i="5"/>
  <c r="H308" i="5"/>
  <c r="I308" i="5"/>
  <c r="R308" i="5"/>
  <c r="G308" i="5"/>
  <c r="F308" i="5"/>
  <c r="E308" i="5"/>
  <c r="J314" i="5"/>
  <c r="I314" i="5"/>
  <c r="R314" i="5"/>
  <c r="G314" i="5"/>
  <c r="H314" i="5"/>
  <c r="F314" i="5"/>
  <c r="E314" i="5"/>
  <c r="G317" i="5"/>
  <c r="I317" i="5"/>
  <c r="R317" i="5"/>
  <c r="J317" i="5"/>
  <c r="H317" i="5"/>
  <c r="F317" i="5"/>
  <c r="E317" i="5"/>
  <c r="V318" i="5"/>
  <c r="G318" i="5"/>
  <c r="F325" i="5"/>
  <c r="H325" i="5"/>
  <c r="R325" i="5"/>
  <c r="J325" i="5"/>
  <c r="I325" i="5"/>
  <c r="G325" i="5"/>
  <c r="E325" i="5"/>
  <c r="V326" i="5"/>
  <c r="G326" i="5"/>
  <c r="I327" i="5"/>
  <c r="G327" i="5"/>
  <c r="R327" i="5"/>
  <c r="H327" i="5"/>
  <c r="F327" i="5"/>
  <c r="J327" i="5"/>
  <c r="E327" i="5"/>
  <c r="G328" i="5"/>
  <c r="H328" i="5"/>
  <c r="F328" i="5"/>
  <c r="J328" i="5"/>
  <c r="I328" i="5"/>
  <c r="R328" i="5"/>
  <c r="E328" i="5"/>
  <c r="V329" i="5"/>
  <c r="G329" i="5"/>
  <c r="H331" i="5"/>
  <c r="F331" i="5"/>
  <c r="J331" i="5"/>
  <c r="G331" i="5"/>
  <c r="R331" i="5"/>
  <c r="I331" i="5"/>
  <c r="E331" i="5"/>
  <c r="J333" i="5"/>
  <c r="R333" i="5"/>
  <c r="F333" i="5"/>
  <c r="G333" i="5"/>
  <c r="I333" i="5"/>
  <c r="H333" i="5"/>
  <c r="E333" i="5"/>
  <c r="J335" i="5"/>
  <c r="R335" i="5"/>
  <c r="H335" i="5"/>
  <c r="I335" i="5"/>
  <c r="F335" i="5"/>
  <c r="G335" i="5"/>
  <c r="E335" i="5"/>
  <c r="V337" i="5"/>
  <c r="G337" i="5"/>
  <c r="H338" i="5"/>
  <c r="R338" i="5"/>
  <c r="G338" i="5"/>
  <c r="F338" i="5"/>
  <c r="J338" i="5"/>
  <c r="I338" i="5"/>
  <c r="E338" i="5"/>
  <c r="J341" i="5"/>
  <c r="H341" i="5"/>
  <c r="F341" i="5"/>
  <c r="G341" i="5"/>
  <c r="I341" i="5"/>
  <c r="R341" i="5"/>
  <c r="E341" i="5"/>
  <c r="V345" i="5"/>
  <c r="G345" i="5"/>
  <c r="J352" i="5"/>
  <c r="F352" i="5"/>
  <c r="R352" i="5"/>
  <c r="G352" i="5"/>
  <c r="I352" i="5"/>
  <c r="H352" i="5"/>
  <c r="E352" i="5"/>
  <c r="V353" i="5"/>
  <c r="G353" i="5"/>
  <c r="I354" i="5"/>
  <c r="G354" i="5"/>
  <c r="R354" i="5"/>
  <c r="F354" i="5"/>
  <c r="H354" i="5"/>
  <c r="J354" i="5"/>
  <c r="E354" i="5"/>
  <c r="G356" i="5"/>
  <c r="H356" i="5"/>
  <c r="J356" i="5"/>
  <c r="R356" i="5"/>
  <c r="I356" i="5"/>
  <c r="F356" i="5"/>
  <c r="E356" i="5"/>
  <c r="V366" i="5"/>
  <c r="G366" i="5"/>
  <c r="F387" i="5"/>
  <c r="G387" i="5"/>
  <c r="I387" i="5"/>
  <c r="J387" i="5"/>
  <c r="R387" i="5"/>
  <c r="H387" i="5"/>
  <c r="E387" i="5"/>
  <c r="I388" i="5"/>
  <c r="J388" i="5"/>
  <c r="F388" i="5"/>
  <c r="R388" i="5"/>
  <c r="G388" i="5"/>
  <c r="H388" i="5"/>
  <c r="E388" i="5"/>
  <c r="G390" i="5"/>
  <c r="F390" i="5"/>
  <c r="J390" i="5"/>
  <c r="I390" i="5"/>
  <c r="R390" i="5"/>
  <c r="H390" i="5"/>
  <c r="E390" i="5"/>
  <c r="V393" i="5"/>
  <c r="G393" i="5"/>
  <c r="F396" i="5"/>
  <c r="J396" i="5"/>
  <c r="G396" i="5"/>
  <c r="H396" i="5"/>
  <c r="I396" i="5"/>
  <c r="R396" i="5"/>
  <c r="E396" i="5"/>
  <c r="V398" i="5"/>
  <c r="G398" i="5"/>
  <c r="V401" i="5"/>
  <c r="G401" i="5"/>
  <c r="H409" i="5"/>
  <c r="I409" i="5"/>
  <c r="F409" i="5"/>
  <c r="G409" i="5"/>
  <c r="J409" i="5"/>
  <c r="R409" i="5"/>
  <c r="E409" i="5"/>
  <c r="J415" i="5"/>
  <c r="H415" i="5"/>
  <c r="G415" i="5"/>
  <c r="R415" i="5"/>
  <c r="F415" i="5"/>
  <c r="I415" i="5"/>
  <c r="E415" i="5"/>
  <c r="V425" i="5"/>
  <c r="G425" i="5"/>
  <c r="G434" i="5"/>
  <c r="F434" i="5"/>
  <c r="I434" i="5"/>
  <c r="H434" i="5"/>
  <c r="R434" i="5"/>
  <c r="J434" i="5"/>
  <c r="E434" i="5"/>
  <c r="H436" i="5"/>
  <c r="I436" i="5"/>
  <c r="J436" i="5"/>
  <c r="F436" i="5"/>
  <c r="R436" i="5"/>
  <c r="G436" i="5"/>
  <c r="E436" i="5"/>
  <c r="V438" i="5"/>
  <c r="G438" i="5"/>
  <c r="V449" i="5"/>
  <c r="G449" i="5"/>
  <c r="V465" i="5"/>
  <c r="G465" i="5"/>
  <c r="V470" i="5"/>
  <c r="G470" i="5"/>
  <c r="R476" i="5"/>
  <c r="I476" i="5"/>
  <c r="H476" i="5"/>
  <c r="J476" i="5"/>
  <c r="F476" i="5"/>
  <c r="G476" i="5"/>
  <c r="E476" i="5"/>
  <c r="V481" i="5"/>
  <c r="G481" i="5"/>
  <c r="V486" i="5"/>
  <c r="G486" i="5"/>
  <c r="H488" i="5"/>
  <c r="R488" i="5"/>
  <c r="I488" i="5"/>
  <c r="F488" i="5"/>
  <c r="G488" i="5"/>
  <c r="J488" i="5"/>
  <c r="E488" i="5"/>
  <c r="V489" i="5"/>
  <c r="G489" i="5"/>
  <c r="V502" i="5"/>
  <c r="G502" i="5"/>
  <c r="V505" i="5"/>
  <c r="G505" i="5"/>
  <c r="H514" i="5"/>
  <c r="R514" i="5"/>
  <c r="F514" i="5"/>
  <c r="G514" i="5"/>
  <c r="I514" i="5"/>
  <c r="J514" i="5"/>
  <c r="E514" i="5"/>
  <c r="V521" i="5"/>
  <c r="G521" i="5"/>
  <c r="J527" i="5"/>
  <c r="H527" i="5"/>
  <c r="G527" i="5"/>
  <c r="I527" i="5"/>
  <c r="F527" i="5"/>
  <c r="R527" i="5"/>
  <c r="E527" i="5"/>
  <c r="V529" i="5"/>
  <c r="G529" i="5"/>
  <c r="G534" i="5"/>
  <c r="R534" i="5"/>
  <c r="F534" i="5"/>
  <c r="J534" i="5"/>
  <c r="H534" i="5"/>
  <c r="I534" i="5"/>
  <c r="E534" i="5"/>
  <c r="I545" i="5"/>
  <c r="H545" i="5"/>
  <c r="R545" i="5"/>
  <c r="J545" i="5"/>
  <c r="G545" i="5"/>
  <c r="F545" i="5"/>
  <c r="E545" i="5"/>
  <c r="R549" i="5"/>
  <c r="J549" i="5"/>
  <c r="I549" i="5"/>
  <c r="H549" i="5"/>
  <c r="F549" i="5"/>
  <c r="G549" i="5"/>
  <c r="E549" i="5"/>
  <c r="V558" i="5"/>
  <c r="G558" i="5"/>
  <c r="V561" i="5"/>
  <c r="G561" i="5"/>
  <c r="I567" i="5"/>
  <c r="R567" i="5"/>
  <c r="H567" i="5"/>
  <c r="J567" i="5"/>
  <c r="G567" i="5"/>
  <c r="F567" i="5"/>
  <c r="E567" i="5"/>
  <c r="F568" i="5"/>
  <c r="I568" i="5"/>
  <c r="H568" i="5"/>
  <c r="J568" i="5"/>
  <c r="R568" i="5"/>
  <c r="G568" i="5"/>
  <c r="E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U46" i="4"/>
  <c r="U45" i="4"/>
  <c r="Y48" i="4"/>
  <c r="F129" i="5"/>
  <c r="H129" i="5"/>
  <c r="G129" i="5"/>
  <c r="J129" i="5"/>
  <c r="R129" i="5"/>
  <c r="I129" i="5"/>
  <c r="E129" i="5"/>
  <c r="I130" i="5"/>
  <c r="R130" i="5"/>
  <c r="F130" i="5"/>
  <c r="H130" i="5"/>
  <c r="J130" i="5"/>
  <c r="G130" i="5"/>
  <c r="E130" i="5"/>
  <c r="I131" i="5"/>
  <c r="J131" i="5"/>
  <c r="F131" i="5"/>
  <c r="R131" i="5"/>
  <c r="H131" i="5"/>
  <c r="G131" i="5"/>
  <c r="E131" i="5"/>
  <c r="R132" i="5"/>
  <c r="I132" i="5"/>
  <c r="J132" i="5"/>
  <c r="G132" i="5"/>
  <c r="H132" i="5"/>
  <c r="F132" i="5"/>
  <c r="E132" i="5"/>
  <c r="H133" i="5"/>
  <c r="J133" i="5"/>
  <c r="I133" i="5"/>
  <c r="F133" i="5"/>
  <c r="G133" i="5"/>
  <c r="R133" i="5"/>
  <c r="E133" i="5"/>
  <c r="F134" i="5"/>
  <c r="H134" i="5"/>
  <c r="J134" i="5"/>
  <c r="R134" i="5"/>
  <c r="I134" i="5"/>
  <c r="G134" i="5"/>
  <c r="E134" i="5"/>
  <c r="J135" i="5"/>
  <c r="H135" i="5"/>
  <c r="R135" i="5"/>
  <c r="I135" i="5"/>
  <c r="F135" i="5"/>
  <c r="G135" i="5"/>
  <c r="E135" i="5"/>
  <c r="H136" i="5"/>
  <c r="F136" i="5"/>
  <c r="R136" i="5"/>
  <c r="G136" i="5"/>
  <c r="J136" i="5"/>
  <c r="I136" i="5"/>
  <c r="E136" i="5"/>
  <c r="I138" i="5"/>
  <c r="H138" i="5"/>
  <c r="R138" i="5"/>
  <c r="F138" i="5"/>
  <c r="G138" i="5"/>
  <c r="J138" i="5"/>
  <c r="E138" i="5"/>
  <c r="F139" i="5"/>
  <c r="G139" i="5"/>
  <c r="H139" i="5"/>
  <c r="R139" i="5"/>
  <c r="I139" i="5"/>
  <c r="J139" i="5"/>
  <c r="E139" i="5"/>
  <c r="G140" i="5"/>
  <c r="H140" i="5"/>
  <c r="R140" i="5"/>
  <c r="J140" i="5"/>
  <c r="F140" i="5"/>
  <c r="I140" i="5"/>
  <c r="E140" i="5"/>
  <c r="R141" i="5"/>
  <c r="I141" i="5"/>
  <c r="H141" i="5"/>
  <c r="J141" i="5"/>
  <c r="G141" i="5"/>
  <c r="F141" i="5"/>
  <c r="E141" i="5"/>
  <c r="H142" i="5"/>
  <c r="F142" i="5"/>
  <c r="R142" i="5"/>
  <c r="J142" i="5"/>
  <c r="I142" i="5"/>
  <c r="G142" i="5"/>
  <c r="E142" i="5"/>
  <c r="J143" i="5"/>
  <c r="H143" i="5"/>
  <c r="G143" i="5"/>
  <c r="I143" i="5"/>
  <c r="F143" i="5"/>
  <c r="R143" i="5"/>
  <c r="E143" i="5"/>
  <c r="J144" i="5"/>
  <c r="I144" i="5"/>
  <c r="H144" i="5"/>
  <c r="R144" i="5"/>
  <c r="G144" i="5"/>
  <c r="F144" i="5"/>
  <c r="E144" i="5"/>
  <c r="J147" i="5"/>
  <c r="I147" i="5"/>
  <c r="G147" i="5"/>
  <c r="R147" i="5"/>
  <c r="F147" i="5"/>
  <c r="H147" i="5"/>
  <c r="E147" i="5"/>
  <c r="J148" i="5"/>
  <c r="G148" i="5"/>
  <c r="F148" i="5"/>
  <c r="H148" i="5"/>
  <c r="R148" i="5"/>
  <c r="I148" i="5"/>
  <c r="E148" i="5"/>
  <c r="R149" i="5"/>
  <c r="J149" i="5"/>
  <c r="F149" i="5"/>
  <c r="G149" i="5"/>
  <c r="I149" i="5"/>
  <c r="H149" i="5"/>
  <c r="E149" i="5"/>
  <c r="H150" i="5"/>
  <c r="R150" i="5"/>
  <c r="G150" i="5"/>
  <c r="I150" i="5"/>
  <c r="J150" i="5"/>
  <c r="F150" i="5"/>
  <c r="E150" i="5"/>
  <c r="J151" i="5"/>
  <c r="H151" i="5"/>
  <c r="F151" i="5"/>
  <c r="G151" i="5"/>
  <c r="I151" i="5"/>
  <c r="R151" i="5"/>
  <c r="E151" i="5"/>
  <c r="G152" i="5"/>
  <c r="I152" i="5"/>
  <c r="R152" i="5"/>
  <c r="F152" i="5"/>
  <c r="H152" i="5"/>
  <c r="J152" i="5"/>
  <c r="E152" i="5"/>
  <c r="H154" i="5"/>
  <c r="G154" i="5"/>
  <c r="I154" i="5"/>
  <c r="R154" i="5"/>
  <c r="J154" i="5"/>
  <c r="F154" i="5"/>
  <c r="E154" i="5"/>
  <c r="R155" i="5"/>
  <c r="G155" i="5"/>
  <c r="F155" i="5"/>
  <c r="H155" i="5"/>
  <c r="J155" i="5"/>
  <c r="I155" i="5"/>
  <c r="E155" i="5"/>
  <c r="G156" i="5"/>
  <c r="R156" i="5"/>
  <c r="J156" i="5"/>
  <c r="H156" i="5"/>
  <c r="I156" i="5"/>
  <c r="F156" i="5"/>
  <c r="E156" i="5"/>
  <c r="G157" i="5"/>
  <c r="F157" i="5"/>
  <c r="R157" i="5"/>
  <c r="I157" i="5"/>
  <c r="H157" i="5"/>
  <c r="J157" i="5"/>
  <c r="E157" i="5"/>
  <c r="J158" i="5"/>
  <c r="I158" i="5"/>
  <c r="G158" i="5"/>
  <c r="F158" i="5"/>
  <c r="R158" i="5"/>
  <c r="H158" i="5"/>
  <c r="E158" i="5"/>
  <c r="G159" i="5"/>
  <c r="I159" i="5"/>
  <c r="R159" i="5"/>
  <c r="J159" i="5"/>
  <c r="H159" i="5"/>
  <c r="F159" i="5"/>
  <c r="E159" i="5"/>
  <c r="R160" i="5"/>
  <c r="H160" i="5"/>
  <c r="G160" i="5"/>
  <c r="I160" i="5"/>
  <c r="F160" i="5"/>
  <c r="J160" i="5"/>
  <c r="E160" i="5"/>
  <c r="J161" i="5"/>
  <c r="H161" i="5"/>
  <c r="G161" i="5"/>
  <c r="I161" i="5"/>
  <c r="R161" i="5"/>
  <c r="F161" i="5"/>
  <c r="E161" i="5"/>
  <c r="F162" i="5"/>
  <c r="I162" i="5"/>
  <c r="J162" i="5"/>
  <c r="H162" i="5"/>
  <c r="G162" i="5"/>
  <c r="R162" i="5"/>
  <c r="E162" i="5"/>
  <c r="I163" i="5"/>
  <c r="H163" i="5"/>
  <c r="J163" i="5"/>
  <c r="G163" i="5"/>
  <c r="F163" i="5"/>
  <c r="R163" i="5"/>
  <c r="E163" i="5"/>
  <c r="H164" i="5"/>
  <c r="R164" i="5"/>
  <c r="G164" i="5"/>
  <c r="I164" i="5"/>
  <c r="J164" i="5"/>
  <c r="F164" i="5"/>
  <c r="E164" i="5"/>
  <c r="H165" i="5"/>
  <c r="R165" i="5"/>
  <c r="I165" i="5"/>
  <c r="F165" i="5"/>
  <c r="G165" i="5"/>
  <c r="J165" i="5"/>
  <c r="E165" i="5"/>
  <c r="I167" i="5"/>
  <c r="J167" i="5"/>
  <c r="F167" i="5"/>
  <c r="G167" i="5"/>
  <c r="R167" i="5"/>
  <c r="H167" i="5"/>
  <c r="E167" i="5"/>
  <c r="H168" i="5"/>
  <c r="F168" i="5"/>
  <c r="G168" i="5"/>
  <c r="J168" i="5"/>
  <c r="I168" i="5"/>
  <c r="R168" i="5"/>
  <c r="E168" i="5"/>
  <c r="J170" i="5"/>
  <c r="H170" i="5"/>
  <c r="F170" i="5"/>
  <c r="G170" i="5"/>
  <c r="R170" i="5"/>
  <c r="I170" i="5"/>
  <c r="E170" i="5"/>
  <c r="I171" i="5"/>
  <c r="G171" i="5"/>
  <c r="J171" i="5"/>
  <c r="R171" i="5"/>
  <c r="H171" i="5"/>
  <c r="F171" i="5"/>
  <c r="E171" i="5"/>
  <c r="H172" i="5"/>
  <c r="J172" i="5"/>
  <c r="G172" i="5"/>
  <c r="R172" i="5"/>
  <c r="F172" i="5"/>
  <c r="I172" i="5"/>
  <c r="E172" i="5"/>
  <c r="G173" i="5"/>
  <c r="H173" i="5"/>
  <c r="F173" i="5"/>
  <c r="R173" i="5"/>
  <c r="J173" i="5"/>
  <c r="I173" i="5"/>
  <c r="E173" i="5"/>
  <c r="R174" i="5"/>
  <c r="H174" i="5"/>
  <c r="G174" i="5"/>
  <c r="J174" i="5"/>
  <c r="I174" i="5"/>
  <c r="F174" i="5"/>
  <c r="E174" i="5"/>
  <c r="I175" i="5"/>
  <c r="H175" i="5"/>
  <c r="R175" i="5"/>
  <c r="G175" i="5"/>
  <c r="F175" i="5"/>
  <c r="J175" i="5"/>
  <c r="E175" i="5"/>
  <c r="J176" i="5"/>
  <c r="F176" i="5"/>
  <c r="G176" i="5"/>
  <c r="H176" i="5"/>
  <c r="I176" i="5"/>
  <c r="R176" i="5"/>
  <c r="E176" i="5"/>
  <c r="F182" i="5"/>
  <c r="R182" i="5"/>
  <c r="H182" i="5"/>
  <c r="I182" i="5"/>
  <c r="G182" i="5"/>
  <c r="J182" i="5"/>
  <c r="E182" i="5"/>
  <c r="J183" i="5"/>
  <c r="R183" i="5"/>
  <c r="H183" i="5"/>
  <c r="F183" i="5"/>
  <c r="G183" i="5"/>
  <c r="I183" i="5"/>
  <c r="E183" i="5"/>
  <c r="I184" i="5"/>
  <c r="F184" i="5"/>
  <c r="R184" i="5"/>
  <c r="J184" i="5"/>
  <c r="H184" i="5"/>
  <c r="G184" i="5"/>
  <c r="E184" i="5"/>
  <c r="F185" i="5"/>
  <c r="R185" i="5"/>
  <c r="I185" i="5"/>
  <c r="G185" i="5"/>
  <c r="H185" i="5"/>
  <c r="J185" i="5"/>
  <c r="E185" i="5"/>
  <c r="R186" i="5"/>
  <c r="I186" i="5"/>
  <c r="F186" i="5"/>
  <c r="H186" i="5"/>
  <c r="G186" i="5"/>
  <c r="J186" i="5"/>
  <c r="E186" i="5"/>
  <c r="H190" i="5"/>
  <c r="J190" i="5"/>
  <c r="R190" i="5"/>
  <c r="F190" i="5"/>
  <c r="G190" i="5"/>
  <c r="I190" i="5"/>
  <c r="E190" i="5"/>
  <c r="G309" i="5"/>
  <c r="R309" i="5"/>
  <c r="F309" i="5"/>
  <c r="H309" i="5"/>
  <c r="J309" i="5"/>
  <c r="I309" i="5"/>
  <c r="E309" i="5"/>
  <c r="J310" i="5"/>
  <c r="G310" i="5"/>
  <c r="I310" i="5"/>
  <c r="R310" i="5"/>
  <c r="F310" i="5"/>
  <c r="H310" i="5"/>
  <c r="E310" i="5"/>
  <c r="G311" i="5"/>
  <c r="I311" i="5"/>
  <c r="H311" i="5"/>
  <c r="R311" i="5"/>
  <c r="J311" i="5"/>
  <c r="F311" i="5"/>
  <c r="E311" i="5"/>
  <c r="J312" i="5"/>
  <c r="I312" i="5"/>
  <c r="H312" i="5"/>
  <c r="R312" i="5"/>
  <c r="G312" i="5"/>
  <c r="F312" i="5"/>
  <c r="E312" i="5"/>
  <c r="H313" i="5"/>
  <c r="R313" i="5"/>
  <c r="F313" i="5"/>
  <c r="J313" i="5"/>
  <c r="G313" i="5"/>
  <c r="I313" i="5"/>
  <c r="E313" i="5"/>
  <c r="J315" i="5"/>
  <c r="G315" i="5"/>
  <c r="I315" i="5"/>
  <c r="R315" i="5"/>
  <c r="F315" i="5"/>
  <c r="H315" i="5"/>
  <c r="E315" i="5"/>
  <c r="H316" i="5"/>
  <c r="R316" i="5"/>
  <c r="I316" i="5"/>
  <c r="J316" i="5"/>
  <c r="G316" i="5"/>
  <c r="F316" i="5"/>
  <c r="E316" i="5"/>
  <c r="G319" i="5"/>
  <c r="I319" i="5"/>
  <c r="J319" i="5"/>
  <c r="R319" i="5"/>
  <c r="H319" i="5"/>
  <c r="F319" i="5"/>
  <c r="E319" i="5"/>
  <c r="R320" i="5"/>
  <c r="I320" i="5"/>
  <c r="H320" i="5"/>
  <c r="F320" i="5"/>
  <c r="G320" i="5"/>
  <c r="J320" i="5"/>
  <c r="E320" i="5"/>
  <c r="I321" i="5"/>
  <c r="F321" i="5"/>
  <c r="H321" i="5"/>
  <c r="R321" i="5"/>
  <c r="J321" i="5"/>
  <c r="I408" i="5"/>
  <c r="H408" i="5"/>
  <c r="R408" i="5"/>
  <c r="E408" i="5"/>
  <c r="I410" i="5"/>
  <c r="H410" i="5"/>
  <c r="F410" i="5"/>
  <c r="G410" i="5"/>
  <c r="R410" i="5"/>
  <c r="J410" i="5"/>
  <c r="E410" i="5"/>
  <c r="R411" i="5"/>
  <c r="H411" i="5"/>
  <c r="F411" i="5"/>
  <c r="J411" i="5"/>
  <c r="I411" i="5"/>
  <c r="G411" i="5"/>
  <c r="E411" i="5"/>
  <c r="I412" i="5"/>
  <c r="J412" i="5"/>
  <c r="G412" i="5"/>
  <c r="F412" i="5"/>
  <c r="H412" i="5"/>
  <c r="R412" i="5"/>
  <c r="E412" i="5"/>
  <c r="I413" i="5"/>
  <c r="J413" i="5"/>
  <c r="F413" i="5"/>
  <c r="H413" i="5"/>
  <c r="R413" i="5"/>
  <c r="G413" i="5"/>
  <c r="E413" i="5"/>
  <c r="G414" i="5"/>
  <c r="J414" i="5"/>
  <c r="I414" i="5"/>
  <c r="R414" i="5"/>
  <c r="H414" i="5"/>
  <c r="F414" i="5"/>
  <c r="E414" i="5"/>
  <c r="J416" i="5"/>
  <c r="R416" i="5"/>
  <c r="F416" i="5"/>
  <c r="G416" i="5"/>
  <c r="I416" i="5"/>
  <c r="H416" i="5"/>
  <c r="E416" i="5"/>
  <c r="I417" i="5"/>
  <c r="H417" i="5"/>
  <c r="G417" i="5"/>
  <c r="R417" i="5"/>
  <c r="J417" i="5"/>
  <c r="F417" i="5"/>
  <c r="E417" i="5"/>
  <c r="I418" i="5"/>
  <c r="F418" i="5"/>
  <c r="J418" i="5"/>
  <c r="G418" i="5"/>
  <c r="R418" i="5"/>
  <c r="H418" i="5"/>
  <c r="E418" i="5"/>
  <c r="R419" i="5"/>
  <c r="I419" i="5"/>
  <c r="J419" i="5"/>
  <c r="F419" i="5"/>
  <c r="G419" i="5"/>
  <c r="H419" i="5"/>
  <c r="E419" i="5"/>
  <c r="R420" i="5"/>
  <c r="J420" i="5"/>
  <c r="F420" i="5"/>
  <c r="I420" i="5"/>
  <c r="G420" i="5"/>
  <c r="H420" i="5"/>
  <c r="E420" i="5"/>
  <c r="I421" i="5"/>
  <c r="F421" i="5"/>
  <c r="R421" i="5"/>
  <c r="H421" i="5"/>
  <c r="G421" i="5"/>
  <c r="J421" i="5"/>
  <c r="E421" i="5"/>
  <c r="H422" i="5"/>
  <c r="I422" i="5"/>
  <c r="J422" i="5"/>
  <c r="F422" i="5"/>
  <c r="G422" i="5"/>
  <c r="R422" i="5"/>
  <c r="E422" i="5"/>
  <c r="F423" i="5"/>
  <c r="I423" i="5"/>
  <c r="H423" i="5"/>
  <c r="G423" i="5"/>
  <c r="R423" i="5"/>
  <c r="J423" i="5"/>
  <c r="E423" i="5"/>
  <c r="I424" i="5"/>
  <c r="R424" i="5"/>
  <c r="G424" i="5"/>
  <c r="H424" i="5"/>
  <c r="J424" i="5"/>
  <c r="F424" i="5"/>
  <c r="E424" i="5"/>
  <c r="F426" i="5"/>
  <c r="I426" i="5"/>
  <c r="G426" i="5"/>
  <c r="J426" i="5"/>
  <c r="H426" i="5"/>
  <c r="R426" i="5"/>
  <c r="E426" i="5"/>
  <c r="J427" i="5"/>
  <c r="G427" i="5"/>
  <c r="I427" i="5"/>
  <c r="F427" i="5"/>
  <c r="R427" i="5"/>
  <c r="H427" i="5"/>
  <c r="E427" i="5"/>
  <c r="H428" i="5"/>
  <c r="G428" i="5"/>
  <c r="F428" i="5"/>
  <c r="J428" i="5"/>
  <c r="I428" i="5"/>
  <c r="R428" i="5"/>
  <c r="E428" i="5"/>
  <c r="G429" i="5"/>
  <c r="R429" i="5"/>
  <c r="I429" i="5"/>
  <c r="J429" i="5"/>
  <c r="H429" i="5"/>
  <c r="F429" i="5"/>
  <c r="E429" i="5"/>
  <c r="H430" i="5"/>
  <c r="G430" i="5"/>
  <c r="F430" i="5"/>
  <c r="I430" i="5"/>
  <c r="J430" i="5"/>
  <c r="R430" i="5"/>
  <c r="E430" i="5"/>
  <c r="I431" i="5"/>
  <c r="H431" i="5"/>
  <c r="J431" i="5"/>
  <c r="F431" i="5"/>
  <c r="R431" i="5"/>
  <c r="G431" i="5"/>
  <c r="E431" i="5"/>
  <c r="H432" i="5"/>
  <c r="J432" i="5"/>
  <c r="R432" i="5"/>
  <c r="G432" i="5"/>
  <c r="F432" i="5"/>
  <c r="I432" i="5"/>
  <c r="E432" i="5"/>
  <c r="F433" i="5"/>
  <c r="G433" i="5"/>
  <c r="H433" i="5"/>
  <c r="J433" i="5"/>
  <c r="I433" i="5"/>
  <c r="R433" i="5"/>
  <c r="E433" i="5"/>
  <c r="F435" i="5"/>
  <c r="J435" i="5"/>
  <c r="R435" i="5"/>
  <c r="H435" i="5"/>
  <c r="I435" i="5"/>
  <c r="G435" i="5"/>
  <c r="E435" i="5"/>
  <c r="G437" i="5"/>
  <c r="F437" i="5"/>
  <c r="I437" i="5"/>
  <c r="J437" i="5"/>
  <c r="H437" i="5"/>
  <c r="R437" i="5"/>
  <c r="E437" i="5"/>
  <c r="I439" i="5"/>
  <c r="F439" i="5"/>
  <c r="R439" i="5"/>
  <c r="H439" i="5"/>
  <c r="J439" i="5"/>
  <c r="G439" i="5"/>
  <c r="E439" i="5"/>
  <c r="G440" i="5"/>
  <c r="R440" i="5"/>
  <c r="F440" i="5"/>
  <c r="H440" i="5"/>
  <c r="I440" i="5"/>
  <c r="J440" i="5"/>
  <c r="E440" i="5"/>
  <c r="J441" i="5"/>
  <c r="I441" i="5"/>
  <c r="H441" i="5"/>
  <c r="G441" i="5"/>
  <c r="R441" i="5"/>
  <c r="F441" i="5"/>
  <c r="E441" i="5"/>
  <c r="H442" i="5"/>
  <c r="I442" i="5"/>
  <c r="F442" i="5"/>
  <c r="J442" i="5"/>
  <c r="R442" i="5"/>
  <c r="G442" i="5"/>
  <c r="E442" i="5"/>
  <c r="G443" i="5"/>
  <c r="J443" i="5"/>
  <c r="I443" i="5"/>
  <c r="R443" i="5"/>
  <c r="H443" i="5"/>
  <c r="F443" i="5"/>
  <c r="E443" i="5"/>
  <c r="J444" i="5"/>
  <c r="H444" i="5"/>
  <c r="I444" i="5"/>
  <c r="F444" i="5"/>
  <c r="G444" i="5"/>
  <c r="R444" i="5"/>
  <c r="E444" i="5"/>
  <c r="R445" i="5"/>
  <c r="H445" i="5"/>
  <c r="I445" i="5"/>
  <c r="J445" i="5"/>
  <c r="G445" i="5"/>
  <c r="F445" i="5"/>
  <c r="E445" i="5"/>
  <c r="G446" i="5"/>
  <c r="R446" i="5"/>
  <c r="F446" i="5"/>
  <c r="H446" i="5"/>
  <c r="J446" i="5"/>
  <c r="I446" i="5"/>
  <c r="E446" i="5"/>
  <c r="G447" i="5"/>
  <c r="F447" i="5"/>
  <c r="I447" i="5"/>
  <c r="H447" i="5"/>
  <c r="R447" i="5"/>
  <c r="J447" i="5"/>
  <c r="E447" i="5"/>
  <c r="I448" i="5"/>
  <c r="G448" i="5"/>
  <c r="H448" i="5"/>
  <c r="R448" i="5"/>
  <c r="J448" i="5"/>
  <c r="F448" i="5"/>
  <c r="E448" i="5"/>
  <c r="J450" i="5"/>
  <c r="I450" i="5"/>
  <c r="R450" i="5"/>
  <c r="F450" i="5"/>
  <c r="H450" i="5"/>
  <c r="G450" i="5"/>
  <c r="E450" i="5"/>
  <c r="I451" i="5"/>
  <c r="R451" i="5"/>
  <c r="G451" i="5"/>
  <c r="J451" i="5"/>
  <c r="F451" i="5"/>
  <c r="H451" i="5"/>
  <c r="E451" i="5"/>
  <c r="G452" i="5"/>
  <c r="J452" i="5"/>
  <c r="H452" i="5"/>
  <c r="F452" i="5"/>
  <c r="R452" i="5"/>
  <c r="I452" i="5"/>
  <c r="E452" i="5"/>
  <c r="F453" i="5"/>
  <c r="R453" i="5"/>
  <c r="J453" i="5"/>
  <c r="H453" i="5"/>
  <c r="I453" i="5"/>
  <c r="G453" i="5"/>
  <c r="E453" i="5"/>
  <c r="F454" i="5"/>
  <c r="H454" i="5"/>
  <c r="J454" i="5"/>
  <c r="G454" i="5"/>
  <c r="I454" i="5"/>
  <c r="R454" i="5"/>
  <c r="E454" i="5"/>
  <c r="H455" i="5"/>
  <c r="I455" i="5"/>
  <c r="G455" i="5"/>
  <c r="R455" i="5"/>
  <c r="J455" i="5"/>
  <c r="F455" i="5"/>
  <c r="E455" i="5"/>
  <c r="G456" i="5"/>
  <c r="R456" i="5"/>
  <c r="I456" i="5"/>
  <c r="F456" i="5"/>
  <c r="J456" i="5"/>
  <c r="H456" i="5"/>
  <c r="E456" i="5"/>
  <c r="J457" i="5"/>
  <c r="R457" i="5"/>
  <c r="H457" i="5"/>
  <c r="I457" i="5"/>
  <c r="F457" i="5"/>
  <c r="G457" i="5"/>
  <c r="E457" i="5"/>
  <c r="H458" i="5"/>
  <c r="F458" i="5"/>
  <c r="G458" i="5"/>
  <c r="R458" i="5"/>
  <c r="J458" i="5"/>
  <c r="I458" i="5"/>
  <c r="E458" i="5"/>
  <c r="I459" i="5"/>
  <c r="R459" i="5"/>
  <c r="G459" i="5"/>
  <c r="J459" i="5"/>
  <c r="H459" i="5"/>
  <c r="F459" i="5"/>
  <c r="E459" i="5"/>
  <c r="I460" i="5"/>
  <c r="F460" i="5"/>
  <c r="G460" i="5"/>
  <c r="J460" i="5"/>
  <c r="H460" i="5"/>
  <c r="R460" i="5"/>
  <c r="E460" i="5"/>
  <c r="J461" i="5"/>
  <c r="F461" i="5"/>
  <c r="G461" i="5"/>
  <c r="R461" i="5"/>
  <c r="H461" i="5"/>
  <c r="I461" i="5"/>
  <c r="E461" i="5"/>
  <c r="R462" i="5"/>
  <c r="H462" i="5"/>
  <c r="I462" i="5"/>
  <c r="J462" i="5"/>
  <c r="G462" i="5"/>
  <c r="F462" i="5"/>
  <c r="E462" i="5"/>
  <c r="R463" i="5"/>
  <c r="H463" i="5"/>
  <c r="G463" i="5"/>
  <c r="J463" i="5"/>
  <c r="F463" i="5"/>
  <c r="I463" i="5"/>
  <c r="E463" i="5"/>
  <c r="I464" i="5"/>
  <c r="G464" i="5"/>
  <c r="R464" i="5"/>
  <c r="F464" i="5"/>
  <c r="J464" i="5"/>
  <c r="H464" i="5"/>
  <c r="E464" i="5"/>
  <c r="I466" i="5"/>
  <c r="F466" i="5"/>
  <c r="J466" i="5"/>
  <c r="H466" i="5"/>
  <c r="R466" i="5"/>
  <c r="G466" i="5"/>
  <c r="E466" i="5"/>
  <c r="J467" i="5"/>
  <c r="G467" i="5"/>
  <c r="R467" i="5"/>
  <c r="F467" i="5"/>
  <c r="I467" i="5"/>
  <c r="H467" i="5"/>
  <c r="E467" i="5"/>
  <c r="H468" i="5"/>
  <c r="R468" i="5"/>
  <c r="G468" i="5"/>
  <c r="J468" i="5"/>
  <c r="F468" i="5"/>
  <c r="I468" i="5"/>
  <c r="E468" i="5"/>
  <c r="F469" i="5"/>
  <c r="I469" i="5"/>
  <c r="J469" i="5"/>
  <c r="H469" i="5"/>
  <c r="R469" i="5"/>
  <c r="G469" i="5"/>
  <c r="E469" i="5"/>
  <c r="I471" i="5"/>
  <c r="R471" i="5"/>
  <c r="G471" i="5"/>
  <c r="H471" i="5"/>
  <c r="F471" i="5"/>
  <c r="J471" i="5"/>
  <c r="E471" i="5"/>
  <c r="F472" i="5"/>
  <c r="R472" i="5"/>
  <c r="I472" i="5"/>
  <c r="G472" i="5"/>
  <c r="J472" i="5"/>
  <c r="H472" i="5"/>
  <c r="E472" i="5"/>
  <c r="G473" i="5"/>
  <c r="J473" i="5"/>
  <c r="F473" i="5"/>
  <c r="H473" i="5"/>
  <c r="I473" i="5"/>
  <c r="R473" i="5"/>
  <c r="E473" i="5"/>
  <c r="H474" i="5"/>
  <c r="F474" i="5"/>
  <c r="G474" i="5"/>
  <c r="I474" i="5"/>
  <c r="R474" i="5"/>
  <c r="J474" i="5"/>
  <c r="E474" i="5"/>
  <c r="F475" i="5"/>
  <c r="I475" i="5"/>
  <c r="J475" i="5"/>
  <c r="G475" i="5"/>
  <c r="H475" i="5"/>
  <c r="R475" i="5"/>
  <c r="E475" i="5"/>
  <c r="F477" i="5"/>
  <c r="H477" i="5"/>
  <c r="I477" i="5"/>
  <c r="G477" i="5"/>
  <c r="R477" i="5"/>
  <c r="J477" i="5"/>
  <c r="E477" i="5"/>
  <c r="J478" i="5"/>
  <c r="R478" i="5"/>
  <c r="F478" i="5"/>
  <c r="G478" i="5"/>
  <c r="I478" i="5"/>
  <c r="H478" i="5"/>
  <c r="E478" i="5"/>
  <c r="H479" i="5"/>
  <c r="R479" i="5"/>
  <c r="G479" i="5"/>
  <c r="F479" i="5"/>
  <c r="I479" i="5"/>
  <c r="J479" i="5"/>
  <c r="E479" i="5"/>
  <c r="R480" i="5"/>
  <c r="I480" i="5"/>
  <c r="G480" i="5"/>
  <c r="H480" i="5"/>
  <c r="F480" i="5"/>
  <c r="J480" i="5"/>
  <c r="E480" i="5"/>
  <c r="I482" i="5"/>
  <c r="F482" i="5"/>
  <c r="H482" i="5"/>
  <c r="J482" i="5"/>
  <c r="G482" i="5"/>
  <c r="R482" i="5"/>
  <c r="E482" i="5"/>
  <c r="G483" i="5"/>
  <c r="H483" i="5"/>
  <c r="I483" i="5"/>
  <c r="R483" i="5"/>
  <c r="F483" i="5"/>
  <c r="J483" i="5"/>
  <c r="E483" i="5"/>
  <c r="G484" i="5"/>
  <c r="I484" i="5"/>
  <c r="J484" i="5"/>
  <c r="H484" i="5"/>
  <c r="R484" i="5"/>
  <c r="F484" i="5"/>
  <c r="E484" i="5"/>
  <c r="G485" i="5"/>
  <c r="R485" i="5"/>
  <c r="H485" i="5"/>
  <c r="I485" i="5"/>
  <c r="J485" i="5"/>
  <c r="F485" i="5"/>
  <c r="E485" i="5"/>
  <c r="F487" i="5"/>
  <c r="R487" i="5"/>
  <c r="I487" i="5"/>
  <c r="H487" i="5"/>
  <c r="J487" i="5"/>
  <c r="G487" i="5"/>
  <c r="E487" i="5"/>
  <c r="I490" i="5"/>
  <c r="R490" i="5"/>
  <c r="J490" i="5"/>
  <c r="F490" i="5"/>
  <c r="H490" i="5"/>
  <c r="G490" i="5"/>
  <c r="E490" i="5"/>
  <c r="F491" i="5"/>
  <c r="G491" i="5"/>
  <c r="R491" i="5"/>
  <c r="J491" i="5"/>
  <c r="H491" i="5"/>
  <c r="I491" i="5"/>
  <c r="E491" i="5"/>
  <c r="J492" i="5"/>
  <c r="H492" i="5"/>
  <c r="R492" i="5"/>
  <c r="I492" i="5"/>
  <c r="G492" i="5"/>
  <c r="F492" i="5"/>
  <c r="E492" i="5"/>
  <c r="F493" i="5"/>
  <c r="I493" i="5"/>
  <c r="H493" i="5"/>
  <c r="G493" i="5"/>
  <c r="R493" i="5"/>
  <c r="J493" i="5"/>
  <c r="E493" i="5"/>
  <c r="I494" i="5"/>
  <c r="F494" i="5"/>
  <c r="J494" i="5"/>
  <c r="G494" i="5"/>
  <c r="R494" i="5"/>
  <c r="H494" i="5"/>
  <c r="E494" i="5"/>
  <c r="J495" i="5"/>
  <c r="R495" i="5"/>
  <c r="I495" i="5"/>
  <c r="H495" i="5"/>
  <c r="G495" i="5"/>
  <c r="F495" i="5"/>
  <c r="E495" i="5"/>
  <c r="R496" i="5"/>
  <c r="G496" i="5"/>
  <c r="H496" i="5"/>
  <c r="I496" i="5"/>
  <c r="J496" i="5"/>
  <c r="F496" i="5"/>
  <c r="E496" i="5"/>
  <c r="I497" i="5"/>
  <c r="H497" i="5"/>
  <c r="G497" i="5"/>
  <c r="F497" i="5"/>
  <c r="R497" i="5"/>
  <c r="J497" i="5"/>
  <c r="E497" i="5"/>
  <c r="G498" i="5"/>
  <c r="J498" i="5"/>
  <c r="H498" i="5"/>
  <c r="F498" i="5"/>
  <c r="R498" i="5"/>
  <c r="I498" i="5"/>
  <c r="E498" i="5"/>
  <c r="F500" i="5"/>
  <c r="I500" i="5"/>
  <c r="H500" i="5"/>
  <c r="G500" i="5"/>
  <c r="J500" i="5"/>
  <c r="R500" i="5"/>
  <c r="E500" i="5"/>
  <c r="G501" i="5"/>
  <c r="J501" i="5"/>
  <c r="H501" i="5"/>
  <c r="F501" i="5"/>
  <c r="R501" i="5"/>
  <c r="I501" i="5"/>
  <c r="E501" i="5"/>
  <c r="I503" i="5"/>
  <c r="R503" i="5"/>
  <c r="J503" i="5"/>
  <c r="G503" i="5"/>
  <c r="F503" i="5"/>
  <c r="H503" i="5"/>
  <c r="E503" i="5"/>
  <c r="J504" i="5"/>
  <c r="R504" i="5"/>
  <c r="I504" i="5"/>
  <c r="G504" i="5"/>
  <c r="H504" i="5"/>
  <c r="F504" i="5"/>
  <c r="E504" i="5"/>
  <c r="R506" i="5"/>
  <c r="J506" i="5"/>
  <c r="F506" i="5"/>
  <c r="I506" i="5"/>
  <c r="H506" i="5"/>
  <c r="G506" i="5"/>
  <c r="E506" i="5"/>
  <c r="H507" i="5"/>
  <c r="I507" i="5"/>
  <c r="J507" i="5"/>
  <c r="F507" i="5"/>
  <c r="R507" i="5"/>
  <c r="G507" i="5"/>
  <c r="E507" i="5"/>
  <c r="R508" i="5"/>
  <c r="J508" i="5"/>
  <c r="G508" i="5"/>
  <c r="I508" i="5"/>
  <c r="F508" i="5"/>
  <c r="H508" i="5"/>
  <c r="E508" i="5"/>
  <c r="J509" i="5"/>
  <c r="F509" i="5"/>
  <c r="G509" i="5"/>
  <c r="H509" i="5"/>
  <c r="R509" i="5"/>
  <c r="I509" i="5"/>
  <c r="E509" i="5"/>
  <c r="R510" i="5"/>
  <c r="G510" i="5"/>
  <c r="F510" i="5"/>
  <c r="I510" i="5"/>
  <c r="H510" i="5"/>
  <c r="J510" i="5"/>
  <c r="E510" i="5"/>
  <c r="G511" i="5"/>
  <c r="F511" i="5"/>
  <c r="R511" i="5"/>
  <c r="H511" i="5"/>
  <c r="J511" i="5"/>
  <c r="I511" i="5"/>
  <c r="E511" i="5"/>
  <c r="H512" i="5"/>
  <c r="F512" i="5"/>
  <c r="J512" i="5"/>
  <c r="R512" i="5"/>
  <c r="I512" i="5"/>
  <c r="G512" i="5"/>
  <c r="E512" i="5"/>
  <c r="J513" i="5"/>
  <c r="F513" i="5"/>
  <c r="R513" i="5"/>
  <c r="G513" i="5"/>
  <c r="I513" i="5"/>
  <c r="H513" i="5"/>
  <c r="E513" i="5"/>
  <c r="J515" i="5"/>
  <c r="G515" i="5"/>
  <c r="R515" i="5"/>
  <c r="H515" i="5"/>
  <c r="F515" i="5"/>
  <c r="I515" i="5"/>
  <c r="E515" i="5"/>
  <c r="G516" i="5"/>
  <c r="I516" i="5"/>
  <c r="F516" i="5"/>
  <c r="J516" i="5"/>
  <c r="R516" i="5"/>
  <c r="H516" i="5"/>
  <c r="E516" i="5"/>
  <c r="J517" i="5"/>
  <c r="H517" i="5"/>
  <c r="I517" i="5"/>
  <c r="G517" i="5"/>
  <c r="R517" i="5"/>
  <c r="F517" i="5"/>
  <c r="E517" i="5"/>
  <c r="H518" i="5"/>
  <c r="F518" i="5"/>
  <c r="R518" i="5"/>
  <c r="J518" i="5"/>
  <c r="I518" i="5"/>
  <c r="G518" i="5"/>
  <c r="E518" i="5"/>
  <c r="G519" i="5"/>
  <c r="J519" i="5"/>
  <c r="I519" i="5"/>
  <c r="R519" i="5"/>
  <c r="F519" i="5"/>
  <c r="H519" i="5"/>
  <c r="E519" i="5"/>
  <c r="H520" i="5"/>
  <c r="R520" i="5"/>
  <c r="J520" i="5"/>
  <c r="F520" i="5"/>
  <c r="G520" i="5"/>
  <c r="I520" i="5"/>
  <c r="E520" i="5"/>
  <c r="F522" i="5"/>
  <c r="H522" i="5"/>
  <c r="R522" i="5"/>
  <c r="G522" i="5"/>
  <c r="I522" i="5"/>
  <c r="J522" i="5"/>
  <c r="E522" i="5"/>
  <c r="F523" i="5"/>
  <c r="R523" i="5"/>
  <c r="I523" i="5"/>
  <c r="H523" i="5"/>
  <c r="G523" i="5"/>
  <c r="J523" i="5"/>
  <c r="E523" i="5"/>
  <c r="F524" i="5"/>
  <c r="R524" i="5"/>
  <c r="G524" i="5"/>
  <c r="I524" i="5"/>
  <c r="J524" i="5"/>
  <c r="H524" i="5"/>
  <c r="E524" i="5"/>
  <c r="G525" i="5"/>
  <c r="I525" i="5"/>
  <c r="R525" i="5"/>
  <c r="F525" i="5"/>
  <c r="H525" i="5"/>
  <c r="J525" i="5"/>
  <c r="E525" i="5"/>
  <c r="R526" i="5"/>
  <c r="H526" i="5"/>
  <c r="F526" i="5"/>
  <c r="J526" i="5"/>
  <c r="I526" i="5"/>
  <c r="G526" i="5"/>
  <c r="E526" i="5"/>
  <c r="R528" i="5"/>
  <c r="F528" i="5"/>
  <c r="H528" i="5"/>
  <c r="J528" i="5"/>
  <c r="G528" i="5"/>
  <c r="I528" i="5"/>
  <c r="E528" i="5"/>
  <c r="J530" i="5"/>
  <c r="I530" i="5"/>
  <c r="G530" i="5"/>
  <c r="F530" i="5"/>
  <c r="H530" i="5"/>
  <c r="R530" i="5"/>
  <c r="E530" i="5"/>
  <c r="R531" i="5"/>
  <c r="J531" i="5"/>
  <c r="I531" i="5"/>
  <c r="G531" i="5"/>
  <c r="H531" i="5"/>
  <c r="F531" i="5"/>
  <c r="E531" i="5"/>
  <c r="R532" i="5"/>
  <c r="F532" i="5"/>
  <c r="J532" i="5"/>
  <c r="G532" i="5"/>
  <c r="I532" i="5"/>
  <c r="H532" i="5"/>
  <c r="E532" i="5"/>
  <c r="I533" i="5"/>
  <c r="R533" i="5"/>
  <c r="H533" i="5"/>
  <c r="G533" i="5"/>
  <c r="F533" i="5"/>
  <c r="J533" i="5"/>
  <c r="E533" i="5"/>
  <c r="H535" i="5"/>
  <c r="F535" i="5"/>
  <c r="R535" i="5"/>
  <c r="J535" i="5"/>
  <c r="I535" i="5"/>
  <c r="G535" i="5"/>
  <c r="E535" i="5"/>
  <c r="G536" i="5"/>
  <c r="R536" i="5"/>
  <c r="F536" i="5"/>
  <c r="H536" i="5"/>
  <c r="J536" i="5"/>
  <c r="I536" i="5"/>
  <c r="E536" i="5"/>
  <c r="H537" i="5"/>
  <c r="G537" i="5"/>
  <c r="R537" i="5"/>
  <c r="J537" i="5"/>
  <c r="F537" i="5"/>
  <c r="I537" i="5"/>
  <c r="E537" i="5"/>
  <c r="F538" i="5"/>
  <c r="J538" i="5"/>
  <c r="H538" i="5"/>
  <c r="R538" i="5"/>
  <c r="I538" i="5"/>
  <c r="G538" i="5"/>
  <c r="E538" i="5"/>
  <c r="F539" i="5"/>
  <c r="G539" i="5"/>
  <c r="J539" i="5"/>
  <c r="R539" i="5"/>
  <c r="I539" i="5"/>
  <c r="H539" i="5"/>
  <c r="E539" i="5"/>
  <c r="G540" i="5"/>
  <c r="R540" i="5"/>
  <c r="H540" i="5"/>
  <c r="I540" i="5"/>
  <c r="F540" i="5"/>
  <c r="J540" i="5"/>
  <c r="E540" i="5"/>
  <c r="F541" i="5"/>
  <c r="J541" i="5"/>
  <c r="H541" i="5"/>
  <c r="R541" i="5"/>
  <c r="I541" i="5"/>
  <c r="G541" i="5"/>
  <c r="E541" i="5"/>
  <c r="G542" i="5"/>
  <c r="F542" i="5"/>
  <c r="H542" i="5"/>
  <c r="I542" i="5"/>
  <c r="J542" i="5"/>
  <c r="R542" i="5"/>
  <c r="E542" i="5"/>
  <c r="F543" i="5"/>
  <c r="J543" i="5"/>
  <c r="I543" i="5"/>
  <c r="H543" i="5"/>
  <c r="G543" i="5"/>
  <c r="R543" i="5"/>
  <c r="E543" i="5"/>
  <c r="I544" i="5"/>
  <c r="H544" i="5"/>
  <c r="F544" i="5"/>
  <c r="R544" i="5"/>
  <c r="G544" i="5"/>
  <c r="J544" i="5"/>
  <c r="E544" i="5"/>
  <c r="H546" i="5"/>
  <c r="F546" i="5"/>
  <c r="J546" i="5"/>
  <c r="R546" i="5"/>
  <c r="I546" i="5"/>
  <c r="G546" i="5"/>
  <c r="E546" i="5"/>
  <c r="I547" i="5"/>
  <c r="J547" i="5"/>
  <c r="F547" i="5"/>
  <c r="G547" i="5"/>
  <c r="H547" i="5"/>
  <c r="R547" i="5"/>
  <c r="E547" i="5"/>
  <c r="I548" i="5"/>
  <c r="R548" i="5"/>
  <c r="J548" i="5"/>
  <c r="G548" i="5"/>
  <c r="H548" i="5"/>
  <c r="F548" i="5"/>
  <c r="E548" i="5"/>
  <c r="J550" i="5"/>
  <c r="G550" i="5"/>
  <c r="R550" i="5"/>
  <c r="F550" i="5"/>
  <c r="I550" i="5"/>
  <c r="H550" i="5"/>
  <c r="E550" i="5"/>
  <c r="H551" i="5"/>
  <c r="R551" i="5"/>
  <c r="G551" i="5"/>
  <c r="J551" i="5"/>
  <c r="F551" i="5"/>
  <c r="I551" i="5"/>
  <c r="E551" i="5"/>
  <c r="H552" i="5"/>
  <c r="F552" i="5"/>
  <c r="J552" i="5"/>
  <c r="G552" i="5"/>
  <c r="R552" i="5"/>
  <c r="I552" i="5"/>
  <c r="E552" i="5"/>
  <c r="R553" i="5"/>
  <c r="I553" i="5"/>
  <c r="J553" i="5"/>
  <c r="G553" i="5"/>
  <c r="H553" i="5"/>
  <c r="F553" i="5"/>
  <c r="E553" i="5"/>
  <c r="R554" i="5"/>
  <c r="I554" i="5"/>
  <c r="G554" i="5"/>
  <c r="J554" i="5"/>
  <c r="F554" i="5"/>
  <c r="H554" i="5"/>
  <c r="E554" i="5"/>
  <c r="G555" i="5"/>
  <c r="H555" i="5"/>
  <c r="J555" i="5"/>
  <c r="F555" i="5"/>
  <c r="I555" i="5"/>
  <c r="R555" i="5"/>
  <c r="E555" i="5"/>
  <c r="I556" i="5"/>
  <c r="F556" i="5"/>
  <c r="R556" i="5"/>
  <c r="H556" i="5"/>
  <c r="G556" i="5"/>
  <c r="J556" i="5"/>
  <c r="E556" i="5"/>
  <c r="I557" i="5"/>
  <c r="G557" i="5"/>
  <c r="H557" i="5"/>
  <c r="J557" i="5"/>
  <c r="R557" i="5"/>
  <c r="F557" i="5"/>
  <c r="E557" i="5"/>
  <c r="F559" i="5"/>
  <c r="I559" i="5"/>
  <c r="H559" i="5"/>
  <c r="G559" i="5"/>
  <c r="J559" i="5"/>
  <c r="R559" i="5"/>
  <c r="E559" i="5"/>
  <c r="G560" i="5"/>
  <c r="J560" i="5"/>
  <c r="R560" i="5"/>
  <c r="I560" i="5"/>
  <c r="F560" i="5"/>
  <c r="H560" i="5"/>
  <c r="E560" i="5"/>
  <c r="I562" i="5"/>
  <c r="F562" i="5"/>
  <c r="H562" i="5"/>
  <c r="J562" i="5"/>
  <c r="R562" i="5"/>
  <c r="G562" i="5"/>
  <c r="E562" i="5"/>
  <c r="I563" i="5"/>
  <c r="G563" i="5"/>
  <c r="H563" i="5"/>
  <c r="R563" i="5"/>
  <c r="F563" i="5"/>
  <c r="J563" i="5"/>
  <c r="E563" i="5"/>
  <c r="J564" i="5"/>
  <c r="I564" i="5"/>
  <c r="G564" i="5"/>
  <c r="R564" i="5"/>
  <c r="H564" i="5"/>
  <c r="F564" i="5"/>
  <c r="E564" i="5"/>
  <c r="I565" i="5"/>
  <c r="G565" i="5"/>
  <c r="J565" i="5"/>
  <c r="R565" i="5"/>
  <c r="F565" i="5"/>
  <c r="H565" i="5"/>
  <c r="E565" i="5"/>
  <c r="J566" i="5"/>
  <c r="F566" i="5"/>
  <c r="I566" i="5"/>
  <c r="G566" i="5"/>
  <c r="R566" i="5"/>
  <c r="H566" i="5"/>
  <c r="E566" i="5"/>
  <c r="F569" i="5"/>
  <c r="I569" i="5"/>
  <c r="H569" i="5"/>
  <c r="J569" i="5"/>
  <c r="R569" i="5"/>
  <c r="G569" i="5"/>
  <c r="E569" i="5"/>
  <c r="F570" i="5"/>
  <c r="R570" i="5"/>
  <c r="G570" i="5"/>
  <c r="I570" i="5"/>
  <c r="H570" i="5"/>
  <c r="J570" i="5"/>
  <c r="E570" i="5"/>
  <c r="I571" i="5"/>
  <c r="G571" i="5"/>
  <c r="R571" i="5"/>
  <c r="F571" i="5"/>
  <c r="J571" i="5"/>
  <c r="H571" i="5"/>
  <c r="E571" i="5"/>
  <c r="J572" i="5"/>
  <c r="F572" i="5"/>
  <c r="I572" i="5"/>
  <c r="G572" i="5"/>
  <c r="H572" i="5"/>
  <c r="R572" i="5"/>
  <c r="E572" i="5"/>
  <c r="J573" i="5"/>
  <c r="G573" i="5"/>
  <c r="H573" i="5"/>
  <c r="F573" i="5"/>
  <c r="I573" i="5"/>
  <c r="R573" i="5"/>
  <c r="E573" i="5"/>
  <c r="G574" i="5"/>
  <c r="H574" i="5"/>
  <c r="I574" i="5"/>
  <c r="R574" i="5"/>
  <c r="J574" i="5"/>
  <c r="F574" i="5"/>
  <c r="E574" i="5"/>
  <c r="I575" i="5"/>
  <c r="H575" i="5"/>
  <c r="F575" i="5"/>
  <c r="R575" i="5"/>
  <c r="G575" i="5"/>
  <c r="J575" i="5"/>
  <c r="E575" i="5"/>
  <c r="F576" i="5"/>
  <c r="H576" i="5"/>
  <c r="I576" i="5"/>
  <c r="J576" i="5"/>
  <c r="R576" i="5"/>
  <c r="G576" i="5"/>
  <c r="E576" i="5"/>
  <c r="I577" i="5"/>
  <c r="F577" i="5"/>
  <c r="J577" i="5"/>
  <c r="R577" i="5"/>
  <c r="G577" i="5"/>
  <c r="H577" i="5"/>
  <c r="E577" i="5"/>
  <c r="G578" i="5"/>
  <c r="H578" i="5"/>
  <c r="J578" i="5"/>
  <c r="I578" i="5"/>
  <c r="F578" i="5"/>
  <c r="R578" i="5"/>
  <c r="E578" i="5"/>
  <c r="I579" i="5"/>
  <c r="H579" i="5"/>
  <c r="J579" i="5"/>
  <c r="R579" i="5"/>
  <c r="F579" i="5"/>
  <c r="G579" i="5"/>
  <c r="E579" i="5"/>
  <c r="H580" i="5"/>
  <c r="I580" i="5"/>
  <c r="G580" i="5"/>
  <c r="J580" i="5"/>
  <c r="R580" i="5"/>
  <c r="F580" i="5"/>
  <c r="E580" i="5"/>
  <c r="J581" i="5"/>
  <c r="G581" i="5"/>
  <c r="I581" i="5"/>
  <c r="R581" i="5"/>
  <c r="F581" i="5"/>
  <c r="H581" i="5"/>
  <c r="E581" i="5"/>
  <c r="J582" i="5"/>
  <c r="H582" i="5"/>
  <c r="G582" i="5"/>
  <c r="I582" i="5"/>
  <c r="F582" i="5"/>
  <c r="R582" i="5"/>
  <c r="E582" i="5"/>
  <c r="H583" i="5"/>
  <c r="I583" i="5"/>
  <c r="R583" i="5"/>
  <c r="J583" i="5"/>
  <c r="F583" i="5"/>
  <c r="G583" i="5"/>
  <c r="E583" i="5"/>
  <c r="F584" i="5"/>
  <c r="G584" i="5"/>
  <c r="J584" i="5"/>
  <c r="R584" i="5"/>
  <c r="H584" i="5"/>
  <c r="I584" i="5"/>
  <c r="E584" i="5"/>
  <c r="I586" i="5"/>
  <c r="G586" i="5"/>
  <c r="R586" i="5"/>
  <c r="J586" i="5"/>
  <c r="F586" i="5"/>
  <c r="H586" i="5"/>
  <c r="E586" i="5"/>
  <c r="R587" i="5"/>
  <c r="H587" i="5"/>
  <c r="F587" i="5"/>
  <c r="J587" i="5"/>
  <c r="G587" i="5"/>
  <c r="I587" i="5"/>
  <c r="E587" i="5"/>
  <c r="H588" i="5"/>
  <c r="I588" i="5"/>
  <c r="G588" i="5"/>
  <c r="J588" i="5"/>
  <c r="R588" i="5"/>
  <c r="F588" i="5"/>
  <c r="E588" i="5"/>
  <c r="F589" i="5"/>
  <c r="I589" i="5"/>
  <c r="R589" i="5"/>
  <c r="H589" i="5"/>
  <c r="J589" i="5"/>
  <c r="G589" i="5"/>
  <c r="E589" i="5"/>
  <c r="G590" i="5"/>
  <c r="H590" i="5"/>
  <c r="J590" i="5"/>
  <c r="R590" i="5"/>
  <c r="I590" i="5"/>
  <c r="F590" i="5"/>
  <c r="E590" i="5"/>
  <c r="G591" i="5"/>
  <c r="I591" i="5"/>
  <c r="H591" i="5"/>
  <c r="F591" i="5"/>
  <c r="J591" i="5"/>
  <c r="R591" i="5"/>
  <c r="E591" i="5"/>
  <c r="G592" i="5"/>
  <c r="F592" i="5"/>
  <c r="H592" i="5"/>
  <c r="I592" i="5"/>
  <c r="J592" i="5"/>
  <c r="R592" i="5"/>
  <c r="E592" i="5"/>
  <c r="I594" i="5"/>
  <c r="F594" i="5"/>
  <c r="G594" i="5"/>
  <c r="J594" i="5"/>
  <c r="H594" i="5"/>
  <c r="R594" i="5"/>
  <c r="E594" i="5"/>
  <c r="I595" i="5"/>
  <c r="G595" i="5"/>
  <c r="J595" i="5"/>
  <c r="F595" i="5"/>
  <c r="R595" i="5"/>
  <c r="H595" i="5"/>
  <c r="E595" i="5"/>
  <c r="G596" i="5"/>
  <c r="R596" i="5"/>
  <c r="J596" i="5"/>
  <c r="F596" i="5"/>
  <c r="I596" i="5"/>
  <c r="H596" i="5"/>
  <c r="E596" i="5"/>
  <c r="I597" i="5"/>
  <c r="J597" i="5"/>
  <c r="F597" i="5"/>
  <c r="R597" i="5"/>
  <c r="G597" i="5"/>
  <c r="H597" i="5"/>
  <c r="E597" i="5"/>
  <c r="F598" i="5"/>
  <c r="G598" i="5"/>
  <c r="R598" i="5"/>
  <c r="J598" i="5"/>
  <c r="I598" i="5"/>
  <c r="H598" i="5"/>
  <c r="E598" i="5"/>
  <c r="H599" i="5"/>
  <c r="J599" i="5"/>
  <c r="F599" i="5"/>
  <c r="G599" i="5"/>
  <c r="R599" i="5"/>
  <c r="I599" i="5"/>
  <c r="E599" i="5"/>
  <c r="G321" i="5"/>
  <c r="E321" i="5"/>
  <c r="F322" i="5"/>
  <c r="R322" i="5"/>
  <c r="H322" i="5"/>
  <c r="G322" i="5"/>
  <c r="I322" i="5"/>
  <c r="J322" i="5"/>
  <c r="E322" i="5"/>
  <c r="G323" i="5"/>
  <c r="R323" i="5"/>
  <c r="H323" i="5"/>
  <c r="J323" i="5"/>
  <c r="I323" i="5"/>
  <c r="F323" i="5"/>
  <c r="E323" i="5"/>
  <c r="R324" i="5"/>
  <c r="G324" i="5"/>
  <c r="H324" i="5"/>
  <c r="F324" i="5"/>
  <c r="I324" i="5"/>
  <c r="J324" i="5"/>
  <c r="E324" i="5"/>
  <c r="J330" i="5"/>
  <c r="I330" i="5"/>
  <c r="F330" i="5"/>
  <c r="G330" i="5"/>
  <c r="R330" i="5"/>
  <c r="H330" i="5"/>
  <c r="E330" i="5"/>
  <c r="R332" i="5"/>
  <c r="F332" i="5"/>
  <c r="I332" i="5"/>
  <c r="J332" i="5"/>
  <c r="G332" i="5"/>
  <c r="H332" i="5"/>
  <c r="E332" i="5"/>
  <c r="H334" i="5"/>
  <c r="J334" i="5"/>
  <c r="G334" i="5"/>
  <c r="R334" i="5"/>
  <c r="F334" i="5"/>
  <c r="I334" i="5"/>
  <c r="E334" i="5"/>
  <c r="R336" i="5"/>
  <c r="F336" i="5"/>
  <c r="I336" i="5"/>
  <c r="J336" i="5"/>
  <c r="H336" i="5"/>
  <c r="G336" i="5"/>
  <c r="E336" i="5"/>
  <c r="G339" i="5"/>
  <c r="H339" i="5"/>
  <c r="R339" i="5"/>
  <c r="I339" i="5"/>
  <c r="J339" i="5"/>
  <c r="F339" i="5"/>
  <c r="E339" i="5"/>
  <c r="J340" i="5"/>
  <c r="G340" i="5"/>
  <c r="R340" i="5"/>
  <c r="F340" i="5"/>
  <c r="I340" i="5"/>
  <c r="H340" i="5"/>
  <c r="E340" i="5"/>
  <c r="H342" i="5"/>
  <c r="G342" i="5"/>
  <c r="R342" i="5"/>
  <c r="J342" i="5"/>
  <c r="F342" i="5"/>
  <c r="I342" i="5"/>
  <c r="E342" i="5"/>
  <c r="I343" i="5"/>
  <c r="J343" i="5"/>
  <c r="G343" i="5"/>
  <c r="F343" i="5"/>
  <c r="R343" i="5"/>
  <c r="H343" i="5"/>
  <c r="E343" i="5"/>
  <c r="H344" i="5"/>
  <c r="G344" i="5"/>
  <c r="F344" i="5"/>
  <c r="I344" i="5"/>
  <c r="R344" i="5"/>
  <c r="J344" i="5"/>
  <c r="E344" i="5"/>
  <c r="H346" i="5"/>
  <c r="I346" i="5"/>
  <c r="R346" i="5"/>
  <c r="G346" i="5"/>
  <c r="F346" i="5"/>
  <c r="J346" i="5"/>
  <c r="E346" i="5"/>
  <c r="R347" i="5"/>
  <c r="I347" i="5"/>
  <c r="G347" i="5"/>
  <c r="F347" i="5"/>
  <c r="H347" i="5"/>
  <c r="J347" i="5"/>
  <c r="E347" i="5"/>
  <c r="F348" i="5"/>
  <c r="I348" i="5"/>
  <c r="J348" i="5"/>
  <c r="H348" i="5"/>
  <c r="G348" i="5"/>
  <c r="R348" i="5"/>
  <c r="E348" i="5"/>
  <c r="J349" i="5"/>
  <c r="I349" i="5"/>
  <c r="H349" i="5"/>
  <c r="F349" i="5"/>
  <c r="G349" i="5"/>
  <c r="R349" i="5"/>
  <c r="E349" i="5"/>
  <c r="J350" i="5"/>
  <c r="I350" i="5"/>
  <c r="G350" i="5"/>
  <c r="F350" i="5"/>
  <c r="R350" i="5"/>
  <c r="H350" i="5"/>
  <c r="E350" i="5"/>
  <c r="J351" i="5"/>
  <c r="F351" i="5"/>
  <c r="H351" i="5"/>
  <c r="R351" i="5"/>
  <c r="I351" i="5"/>
  <c r="G351" i="5"/>
  <c r="E351" i="5"/>
  <c r="F355" i="5"/>
  <c r="G355" i="5"/>
  <c r="R355" i="5"/>
  <c r="H355" i="5"/>
  <c r="J355" i="5"/>
  <c r="I355" i="5"/>
  <c r="E355" i="5"/>
  <c r="G357" i="5"/>
  <c r="F357" i="5"/>
  <c r="I357" i="5"/>
  <c r="H357" i="5"/>
  <c r="R357" i="5"/>
  <c r="J357" i="5"/>
  <c r="E357" i="5"/>
  <c r="F358" i="5"/>
  <c r="H358" i="5"/>
  <c r="J358" i="5"/>
  <c r="G358" i="5"/>
  <c r="R358" i="5"/>
  <c r="I358" i="5"/>
  <c r="E358" i="5"/>
  <c r="I359" i="5"/>
  <c r="H359" i="5"/>
  <c r="J359" i="5"/>
  <c r="G359" i="5"/>
  <c r="F359" i="5"/>
  <c r="R359" i="5"/>
  <c r="E359" i="5"/>
  <c r="G360" i="5"/>
  <c r="R360" i="5"/>
  <c r="I360" i="5"/>
  <c r="F360" i="5"/>
  <c r="H360" i="5"/>
  <c r="J360" i="5"/>
  <c r="E360" i="5"/>
  <c r="J361" i="5"/>
  <c r="I361" i="5"/>
  <c r="G361" i="5"/>
  <c r="H361" i="5"/>
  <c r="R361" i="5"/>
  <c r="F361" i="5"/>
  <c r="E361" i="5"/>
  <c r="F362" i="5"/>
  <c r="I362" i="5"/>
  <c r="H362" i="5"/>
  <c r="J362" i="5"/>
  <c r="R362" i="5"/>
  <c r="G362" i="5"/>
  <c r="E362" i="5"/>
  <c r="J363" i="5"/>
  <c r="I363" i="5"/>
  <c r="G363" i="5"/>
  <c r="F363" i="5"/>
  <c r="R363" i="5"/>
  <c r="H363" i="5"/>
  <c r="E363" i="5"/>
  <c r="J364" i="5"/>
  <c r="F364" i="5"/>
  <c r="H364" i="5"/>
  <c r="R364" i="5"/>
  <c r="I364" i="5"/>
  <c r="G364" i="5"/>
  <c r="E364" i="5"/>
  <c r="J365" i="5"/>
  <c r="G365" i="5"/>
  <c r="R365" i="5"/>
  <c r="F365" i="5"/>
  <c r="H365" i="5"/>
  <c r="I365" i="5"/>
  <c r="E365" i="5"/>
  <c r="J367" i="5"/>
  <c r="H367" i="5"/>
  <c r="I367" i="5"/>
  <c r="G367" i="5"/>
  <c r="R367" i="5"/>
  <c r="F367" i="5"/>
  <c r="E367" i="5"/>
  <c r="H368" i="5"/>
  <c r="I368" i="5"/>
  <c r="F368" i="5"/>
  <c r="G368" i="5"/>
  <c r="R368" i="5"/>
  <c r="J368" i="5"/>
  <c r="E368" i="5"/>
  <c r="R369" i="5"/>
  <c r="G369" i="5"/>
  <c r="J369" i="5"/>
  <c r="H369" i="5"/>
  <c r="F369" i="5"/>
  <c r="I369" i="5"/>
  <c r="E369" i="5"/>
  <c r="F370" i="5"/>
  <c r="H370" i="5"/>
  <c r="I370" i="5"/>
  <c r="R370" i="5"/>
  <c r="G370" i="5"/>
  <c r="J370" i="5"/>
  <c r="E370" i="5"/>
  <c r="F371" i="5"/>
  <c r="R371" i="5"/>
  <c r="G371" i="5"/>
  <c r="I371" i="5"/>
  <c r="H371" i="5"/>
  <c r="J371" i="5"/>
  <c r="E371" i="5"/>
  <c r="J372" i="5"/>
  <c r="G372" i="5"/>
  <c r="I372" i="5"/>
  <c r="F372" i="5"/>
  <c r="R372" i="5"/>
  <c r="H372" i="5"/>
  <c r="E372" i="5"/>
  <c r="I373" i="5"/>
  <c r="J373" i="5"/>
  <c r="F373" i="5"/>
  <c r="H373" i="5"/>
  <c r="G373" i="5"/>
  <c r="R373" i="5"/>
  <c r="E373" i="5"/>
  <c r="R374" i="5"/>
  <c r="F374" i="5"/>
  <c r="I374" i="5"/>
  <c r="H374" i="5"/>
  <c r="J374" i="5"/>
  <c r="G374" i="5"/>
  <c r="E374" i="5"/>
  <c r="H375" i="5"/>
  <c r="F375" i="5"/>
  <c r="G375" i="5"/>
  <c r="I375" i="5"/>
  <c r="R375" i="5"/>
  <c r="J375" i="5"/>
  <c r="E375" i="5"/>
  <c r="F376" i="5"/>
  <c r="H376" i="5"/>
  <c r="I376" i="5"/>
  <c r="R376" i="5"/>
  <c r="G376" i="5"/>
  <c r="J376" i="5"/>
  <c r="E376" i="5"/>
  <c r="J377" i="5"/>
  <c r="G377" i="5"/>
  <c r="F377" i="5"/>
  <c r="R377" i="5"/>
  <c r="I377" i="5"/>
  <c r="H377" i="5"/>
  <c r="E377" i="5"/>
  <c r="J378" i="5"/>
  <c r="H378" i="5"/>
  <c r="G378" i="5"/>
  <c r="R378" i="5"/>
  <c r="F378" i="5"/>
  <c r="I378" i="5"/>
  <c r="E378" i="5"/>
  <c r="I379" i="5"/>
  <c r="H379" i="5"/>
  <c r="J379" i="5"/>
  <c r="G379" i="5"/>
  <c r="F379" i="5"/>
  <c r="R379" i="5"/>
  <c r="E379" i="5"/>
  <c r="J380" i="5"/>
  <c r="I380" i="5"/>
  <c r="R380" i="5"/>
  <c r="H380" i="5"/>
  <c r="F380" i="5"/>
  <c r="G380" i="5"/>
  <c r="E380" i="5"/>
  <c r="I381" i="5"/>
  <c r="J381" i="5"/>
  <c r="G381" i="5"/>
  <c r="F381" i="5"/>
  <c r="R381" i="5"/>
  <c r="H381" i="5"/>
  <c r="E381" i="5"/>
  <c r="J382" i="5"/>
  <c r="H382" i="5"/>
  <c r="I382" i="5"/>
  <c r="F382" i="5"/>
  <c r="R382" i="5"/>
  <c r="G382" i="5"/>
  <c r="E382" i="5"/>
  <c r="R383" i="5"/>
  <c r="F383" i="5"/>
  <c r="G383" i="5"/>
  <c r="I383" i="5"/>
  <c r="H383" i="5"/>
  <c r="J383" i="5"/>
  <c r="E383" i="5"/>
  <c r="J384" i="5"/>
  <c r="G384" i="5"/>
  <c r="F384" i="5"/>
  <c r="H384" i="5"/>
  <c r="I384" i="5"/>
  <c r="R384" i="5"/>
  <c r="E384" i="5"/>
  <c r="I385" i="5"/>
  <c r="F385" i="5"/>
  <c r="G385" i="5"/>
  <c r="J385" i="5"/>
  <c r="R385" i="5"/>
  <c r="H385" i="5"/>
  <c r="E385" i="5"/>
  <c r="F386" i="5"/>
  <c r="H386" i="5"/>
  <c r="G386" i="5"/>
  <c r="J386" i="5"/>
  <c r="R386" i="5"/>
  <c r="I386" i="5"/>
  <c r="E386" i="5"/>
  <c r="J389" i="5"/>
  <c r="G389" i="5"/>
  <c r="I389" i="5"/>
  <c r="H389" i="5"/>
  <c r="R389" i="5"/>
  <c r="F389" i="5"/>
  <c r="E389" i="5"/>
  <c r="G391" i="5"/>
  <c r="H391" i="5"/>
  <c r="F391" i="5"/>
  <c r="R391" i="5"/>
  <c r="J391" i="5"/>
  <c r="I391" i="5"/>
  <c r="E391" i="5"/>
  <c r="I392" i="5"/>
  <c r="F392" i="5"/>
  <c r="R392" i="5"/>
  <c r="G392" i="5"/>
  <c r="H392" i="5"/>
  <c r="J392" i="5"/>
  <c r="E392" i="5"/>
  <c r="G394" i="5"/>
  <c r="H394" i="5"/>
  <c r="J394" i="5"/>
  <c r="F394" i="5"/>
  <c r="R394" i="5"/>
  <c r="I394" i="5"/>
  <c r="E394" i="5"/>
  <c r="R395" i="5"/>
  <c r="H395" i="5"/>
  <c r="J395" i="5"/>
  <c r="G395" i="5"/>
  <c r="F395" i="5"/>
  <c r="I395" i="5"/>
  <c r="E395" i="5"/>
  <c r="G397" i="5"/>
  <c r="R397" i="5"/>
  <c r="I397" i="5"/>
  <c r="F397" i="5"/>
  <c r="H397" i="5"/>
  <c r="J397" i="5"/>
  <c r="E397" i="5"/>
  <c r="F399" i="5"/>
  <c r="I399" i="5"/>
  <c r="H399" i="5"/>
  <c r="J399" i="5"/>
  <c r="G399" i="5"/>
  <c r="R399" i="5"/>
  <c r="E399" i="5"/>
  <c r="I400" i="5"/>
  <c r="J400" i="5"/>
  <c r="H400" i="5"/>
  <c r="G400" i="5"/>
  <c r="F400" i="5"/>
  <c r="R400" i="5"/>
  <c r="E400" i="5"/>
  <c r="J402" i="5"/>
  <c r="I402" i="5"/>
  <c r="H402" i="5"/>
  <c r="F402" i="5"/>
  <c r="G402" i="5"/>
  <c r="R402" i="5"/>
  <c r="E402" i="5"/>
  <c r="R403" i="5"/>
  <c r="I403" i="5"/>
  <c r="H403" i="5"/>
  <c r="G403" i="5"/>
  <c r="F403" i="5"/>
  <c r="J403" i="5"/>
  <c r="E403" i="5"/>
  <c r="I404" i="5"/>
  <c r="J404" i="5"/>
  <c r="H404" i="5"/>
  <c r="F404" i="5"/>
  <c r="R404" i="5"/>
  <c r="G404" i="5"/>
  <c r="E404" i="5"/>
  <c r="J405" i="5"/>
  <c r="H405" i="5"/>
  <c r="F405" i="5"/>
  <c r="R405" i="5"/>
  <c r="I405" i="5"/>
  <c r="G405" i="5"/>
  <c r="E405" i="5"/>
  <c r="H406" i="5"/>
  <c r="I406" i="5"/>
  <c r="F406" i="5"/>
  <c r="J406" i="5"/>
  <c r="G406" i="5"/>
  <c r="R406" i="5"/>
  <c r="E406" i="5"/>
  <c r="H407" i="5"/>
  <c r="F407" i="5"/>
  <c r="J407" i="5"/>
  <c r="G407" i="5"/>
  <c r="I407" i="5"/>
  <c r="R407" i="5"/>
  <c r="E407" i="5"/>
  <c r="G408" i="5"/>
  <c r="J408" i="5"/>
  <c r="F408" i="5"/>
  <c r="I1877" i="5"/>
  <c r="H1877" i="5"/>
  <c r="F1877" i="5"/>
  <c r="G1877" i="5"/>
  <c r="J1877" i="5"/>
  <c r="R1877" i="5"/>
  <c r="E1877" i="5"/>
  <c r="R1878" i="5"/>
  <c r="J1878" i="5"/>
  <c r="H1878" i="5"/>
  <c r="G1878" i="5"/>
  <c r="I1878" i="5"/>
  <c r="F1878" i="5"/>
  <c r="E1878" i="5"/>
  <c r="G1879" i="5"/>
  <c r="I1879" i="5"/>
  <c r="H1879" i="5"/>
  <c r="R1879" i="5"/>
  <c r="J1879" i="5"/>
  <c r="F1879" i="5"/>
  <c r="E1879" i="5"/>
  <c r="J1880" i="5"/>
  <c r="G1880" i="5"/>
  <c r="I1880" i="5"/>
  <c r="H1880" i="5"/>
  <c r="R1880" i="5"/>
  <c r="F1880" i="5"/>
  <c r="E1880" i="5"/>
  <c r="G1881" i="5"/>
  <c r="I1881" i="5"/>
  <c r="H1881" i="5"/>
  <c r="J1881" i="5"/>
  <c r="R1881" i="5"/>
  <c r="F1881" i="5"/>
  <c r="E1881" i="5"/>
  <c r="I1882" i="5"/>
  <c r="F1882" i="5"/>
  <c r="G1882" i="5"/>
  <c r="J1882" i="5"/>
  <c r="H1882" i="5"/>
  <c r="R1882" i="5"/>
  <c r="E1882" i="5"/>
  <c r="R1883" i="5"/>
  <c r="F1883" i="5"/>
  <c r="I1883" i="5"/>
  <c r="G1883" i="5"/>
  <c r="J1883" i="5"/>
  <c r="H1883" i="5"/>
  <c r="E1883" i="5"/>
  <c r="F1894" i="5"/>
  <c r="H1894" i="5"/>
  <c r="J1894" i="5"/>
  <c r="G1894" i="5"/>
  <c r="I1894" i="5"/>
  <c r="R1894" i="5"/>
  <c r="E1894" i="5"/>
  <c r="F1895" i="5"/>
  <c r="G1895" i="5"/>
  <c r="R1895" i="5"/>
  <c r="I1895" i="5"/>
  <c r="J1895" i="5"/>
  <c r="H1895" i="5"/>
  <c r="E1895" i="5"/>
  <c r="G1896" i="5"/>
  <c r="J1896" i="5"/>
  <c r="H1896" i="5"/>
  <c r="R1896" i="5"/>
  <c r="F1896" i="5"/>
  <c r="I1896" i="5"/>
  <c r="E1896" i="5"/>
  <c r="J1915" i="5"/>
  <c r="G1915" i="5"/>
  <c r="F1915" i="5"/>
  <c r="H1915" i="5"/>
  <c r="I1915" i="5"/>
  <c r="R1915" i="5"/>
  <c r="E1915" i="5"/>
  <c r="R1916" i="5"/>
  <c r="G1916" i="5"/>
  <c r="J1916" i="5"/>
  <c r="F1916" i="5"/>
  <c r="I1916" i="5"/>
  <c r="H1916" i="5"/>
  <c r="E1916" i="5"/>
  <c r="H1917" i="5"/>
  <c r="R1917" i="5"/>
  <c r="F1917" i="5"/>
  <c r="G1917" i="5"/>
  <c r="J1917" i="5"/>
  <c r="I1917" i="5"/>
  <c r="E1917" i="5"/>
  <c r="G1918" i="5"/>
  <c r="J1918" i="5"/>
  <c r="H1918" i="5"/>
  <c r="I1918" i="5"/>
  <c r="R1918" i="5"/>
  <c r="F1918" i="5"/>
  <c r="E1918" i="5"/>
  <c r="J1919" i="5"/>
  <c r="F1919" i="5"/>
  <c r="H1919" i="5"/>
  <c r="I1919" i="5"/>
  <c r="G1919" i="5"/>
  <c r="R1919" i="5"/>
  <c r="E1919" i="5"/>
  <c r="J1920" i="5"/>
  <c r="G1920" i="5"/>
  <c r="F1920" i="5"/>
  <c r="I1920" i="5"/>
  <c r="R1920" i="5"/>
  <c r="H1920" i="5"/>
  <c r="E1920" i="5"/>
  <c r="J1923" i="5"/>
  <c r="G1923" i="5"/>
  <c r="R1923" i="5"/>
  <c r="F1923" i="5"/>
  <c r="H1923" i="5"/>
  <c r="I1923" i="5"/>
  <c r="E1923" i="5"/>
  <c r="H1924" i="5"/>
  <c r="F1924" i="5"/>
  <c r="I1924" i="5"/>
  <c r="R1924" i="5"/>
  <c r="G1924" i="5"/>
  <c r="J1924" i="5"/>
  <c r="E1924" i="5"/>
  <c r="G1925" i="5"/>
  <c r="R1925" i="5"/>
  <c r="H1925" i="5"/>
  <c r="J1925" i="5"/>
  <c r="F1925" i="5"/>
  <c r="I1925" i="5"/>
  <c r="E1925" i="5"/>
  <c r="G1926" i="5"/>
  <c r="J1926" i="5"/>
  <c r="I1926" i="5"/>
  <c r="F1926" i="5"/>
  <c r="R1926" i="5"/>
  <c r="H1926" i="5"/>
  <c r="E1926" i="5"/>
  <c r="I1927" i="5"/>
  <c r="G1927" i="5"/>
  <c r="J1927" i="5"/>
  <c r="F1927" i="5"/>
  <c r="H1927" i="5"/>
  <c r="R1927" i="5"/>
  <c r="E1927" i="5"/>
  <c r="G1955" i="5"/>
  <c r="I1955" i="5"/>
  <c r="J1955" i="5"/>
  <c r="R1955" i="5"/>
  <c r="F1955" i="5"/>
  <c r="H1955" i="5"/>
  <c r="E1955" i="5"/>
  <c r="R1962" i="5"/>
  <c r="I1962" i="5"/>
  <c r="G1962" i="5"/>
  <c r="H1962" i="5"/>
  <c r="F1962" i="5"/>
  <c r="J1962" i="5"/>
  <c r="E1962" i="5"/>
  <c r="I1963" i="5"/>
  <c r="J1963" i="5"/>
  <c r="F1963" i="5"/>
  <c r="H1963" i="5"/>
  <c r="G1963" i="5"/>
  <c r="R1963" i="5"/>
  <c r="E1963" i="5"/>
  <c r="J1970" i="5"/>
  <c r="F1970" i="5"/>
  <c r="I1970" i="5"/>
  <c r="H1970" i="5"/>
  <c r="R1970" i="5"/>
  <c r="G1970" i="5"/>
  <c r="E1970" i="5"/>
  <c r="F1971" i="5"/>
  <c r="G1971" i="5"/>
  <c r="H1971" i="5"/>
  <c r="I1971" i="5"/>
  <c r="J1971" i="5"/>
  <c r="R1971" i="5"/>
  <c r="E1971" i="5"/>
  <c r="H1972" i="5"/>
  <c r="R1972" i="5"/>
  <c r="J1972" i="5"/>
  <c r="G1972" i="5"/>
  <c r="F1972" i="5"/>
  <c r="I1972" i="5"/>
  <c r="E1972" i="5"/>
  <c r="G1973" i="5"/>
  <c r="I1973" i="5"/>
  <c r="H1973" i="5"/>
  <c r="R1973" i="5"/>
  <c r="J1973" i="5"/>
  <c r="F1973" i="5"/>
  <c r="E1973" i="5"/>
  <c r="H1978" i="5"/>
  <c r="G1978" i="5"/>
  <c r="I1978" i="5"/>
  <c r="F1978" i="5"/>
  <c r="R1978" i="5"/>
  <c r="J1978" i="5"/>
  <c r="E1978" i="5"/>
  <c r="H1979" i="5"/>
  <c r="J1979" i="5"/>
  <c r="R1979" i="5"/>
  <c r="G1979" i="5"/>
  <c r="F1979" i="5"/>
  <c r="I1979" i="5"/>
  <c r="E1979" i="5"/>
  <c r="R1980" i="5"/>
  <c r="H1980" i="5"/>
  <c r="I1980" i="5"/>
  <c r="G1980" i="5"/>
  <c r="F1980" i="5"/>
  <c r="J1980" i="5"/>
  <c r="E1980" i="5"/>
  <c r="J1981" i="5"/>
  <c r="F1981" i="5"/>
  <c r="R1981" i="5"/>
  <c r="H1981" i="5"/>
  <c r="G1981" i="5"/>
  <c r="I1981" i="5"/>
  <c r="E1981" i="5"/>
  <c r="J1982" i="5"/>
  <c r="F1982" i="5"/>
  <c r="G1982" i="5"/>
  <c r="I1982" i="5"/>
  <c r="H1982" i="5"/>
  <c r="R1982" i="5"/>
  <c r="E1982" i="5"/>
  <c r="R1983" i="5"/>
  <c r="I1983" i="5"/>
  <c r="F1983" i="5"/>
  <c r="G1983" i="5"/>
  <c r="H1983" i="5"/>
  <c r="J1983" i="5"/>
  <c r="E1983" i="5"/>
  <c r="H1984" i="5"/>
  <c r="J1984" i="5"/>
  <c r="R1984" i="5"/>
  <c r="I1984" i="5"/>
  <c r="F1984" i="5"/>
  <c r="G1984" i="5"/>
  <c r="E1984" i="5"/>
  <c r="H1988" i="5"/>
  <c r="F1988" i="5"/>
  <c r="J1988" i="5"/>
  <c r="R1988" i="5"/>
  <c r="G1988" i="5"/>
  <c r="I1988" i="5"/>
  <c r="E1988" i="5"/>
  <c r="H1989" i="5"/>
  <c r="F1989" i="5"/>
  <c r="G1989" i="5"/>
  <c r="J1989" i="5"/>
  <c r="I1989" i="5"/>
  <c r="R1989" i="5"/>
  <c r="E1989" i="5"/>
  <c r="I1990" i="5"/>
  <c r="R1990" i="5"/>
  <c r="F1990" i="5"/>
  <c r="J1990" i="5"/>
  <c r="H1990" i="5"/>
  <c r="G1990" i="5"/>
  <c r="E1990" i="5"/>
  <c r="J1991" i="5"/>
  <c r="R1991" i="5"/>
  <c r="I1991" i="5"/>
  <c r="G1991" i="5"/>
  <c r="F1991" i="5"/>
  <c r="H1991" i="5"/>
  <c r="E1991" i="5"/>
  <c r="F2008" i="5"/>
  <c r="G2008" i="5"/>
  <c r="H2008" i="5"/>
  <c r="R2008" i="5"/>
  <c r="J2008" i="5"/>
  <c r="I2008" i="5"/>
  <c r="E2008" i="5"/>
  <c r="F2009" i="5"/>
  <c r="J2009" i="5"/>
  <c r="R2009" i="5"/>
  <c r="I2009" i="5"/>
  <c r="H2009" i="5"/>
  <c r="G2009" i="5"/>
  <c r="E2009" i="5"/>
  <c r="F2045" i="5"/>
  <c r="H2045" i="5"/>
  <c r="G2045" i="5"/>
  <c r="R2045" i="5"/>
  <c r="I2045" i="5"/>
  <c r="J2045" i="5"/>
  <c r="E2045" i="5"/>
  <c r="I2046" i="5"/>
  <c r="G2046" i="5"/>
  <c r="J2046" i="5"/>
  <c r="R2046" i="5"/>
  <c r="F2046" i="5"/>
  <c r="H2046" i="5"/>
  <c r="E2046" i="5"/>
  <c r="I2047" i="5"/>
  <c r="J2047" i="5"/>
  <c r="R2047" i="5"/>
  <c r="H2047" i="5"/>
  <c r="F2047" i="5"/>
  <c r="G2047" i="5"/>
  <c r="E2047" i="5"/>
  <c r="G2048" i="5"/>
  <c r="F2048" i="5"/>
  <c r="J2048" i="5"/>
  <c r="H2048" i="5"/>
  <c r="I2048" i="5"/>
  <c r="R2048" i="5"/>
  <c r="E2048" i="5"/>
  <c r="H2049" i="5"/>
  <c r="J2049" i="5"/>
  <c r="G2049" i="5"/>
  <c r="R2049" i="5"/>
  <c r="F2049" i="5"/>
  <c r="I2049" i="5"/>
  <c r="E2049" i="5"/>
  <c r="R2050" i="5"/>
  <c r="H2050" i="5"/>
  <c r="G2050" i="5"/>
  <c r="J2050" i="5"/>
  <c r="F2050" i="5"/>
  <c r="I2050" i="5"/>
  <c r="E2050" i="5"/>
  <c r="R2051" i="5"/>
  <c r="H2051" i="5"/>
  <c r="F2051" i="5"/>
  <c r="J2051" i="5"/>
  <c r="I2051" i="5"/>
  <c r="G2051" i="5"/>
  <c r="E2051" i="5"/>
  <c r="I2052" i="5"/>
  <c r="R2052" i="5"/>
  <c r="F2052" i="5"/>
  <c r="H2052" i="5"/>
  <c r="J2052" i="5"/>
  <c r="G2052" i="5"/>
  <c r="E2052" i="5"/>
  <c r="F2053" i="5"/>
  <c r="H2053" i="5"/>
  <c r="G2053" i="5"/>
  <c r="R2053" i="5"/>
  <c r="J2053" i="5"/>
  <c r="I2053" i="5"/>
  <c r="E2053" i="5"/>
  <c r="F2054" i="5"/>
  <c r="I2054" i="5"/>
  <c r="J2054" i="5"/>
  <c r="R2054" i="5"/>
  <c r="H2054" i="5"/>
  <c r="G2054" i="5"/>
  <c r="E2054" i="5"/>
  <c r="I2055" i="5"/>
  <c r="G2055" i="5"/>
  <c r="F2055" i="5"/>
  <c r="J2055" i="5"/>
  <c r="R2055" i="5"/>
  <c r="H2055" i="5"/>
  <c r="E2055" i="5"/>
  <c r="J2056" i="5"/>
  <c r="F2056" i="5"/>
  <c r="G2056" i="5"/>
  <c r="R2056" i="5"/>
  <c r="I2056" i="5"/>
  <c r="H2056" i="5"/>
  <c r="E2056" i="5"/>
  <c r="I2057" i="5"/>
  <c r="F2057" i="5"/>
  <c r="H2057" i="5"/>
  <c r="J2057" i="5"/>
  <c r="R2057" i="5"/>
  <c r="G2057" i="5"/>
  <c r="E2057" i="5"/>
  <c r="I2058" i="5"/>
  <c r="J2058" i="5"/>
  <c r="H2058" i="5"/>
  <c r="F2058" i="5"/>
  <c r="R2058" i="5"/>
  <c r="G2058" i="5"/>
  <c r="E2058" i="5"/>
  <c r="G2059" i="5"/>
  <c r="I2059" i="5"/>
  <c r="H2059" i="5"/>
  <c r="J2059" i="5"/>
  <c r="F2059" i="5"/>
  <c r="R2059" i="5"/>
  <c r="E2059" i="5"/>
  <c r="J2060" i="5"/>
  <c r="R2060" i="5"/>
  <c r="I2060" i="5"/>
  <c r="H2060" i="5"/>
  <c r="F2060" i="5"/>
  <c r="G2060" i="5"/>
  <c r="E2060" i="5"/>
  <c r="H2061" i="5"/>
  <c r="G2061" i="5"/>
  <c r="F2061" i="5"/>
  <c r="J2061" i="5"/>
  <c r="I2061" i="5"/>
  <c r="R2061" i="5"/>
  <c r="E2061" i="5"/>
  <c r="H2062" i="5"/>
  <c r="I2062" i="5"/>
  <c r="G2062" i="5"/>
  <c r="J2062" i="5"/>
  <c r="R2062" i="5"/>
  <c r="F2062" i="5"/>
  <c r="E2062" i="5"/>
  <c r="F2063" i="5"/>
  <c r="J2063" i="5"/>
  <c r="H2063" i="5"/>
  <c r="G2063" i="5"/>
  <c r="R2063" i="5"/>
  <c r="I2063" i="5"/>
  <c r="E2063" i="5"/>
  <c r="F2064" i="5"/>
  <c r="R2064" i="5"/>
  <c r="J2064" i="5"/>
  <c r="I2064" i="5"/>
  <c r="G2064" i="5"/>
  <c r="H2064" i="5"/>
  <c r="E2064" i="5"/>
  <c r="I2065" i="5"/>
  <c r="H2065" i="5"/>
  <c r="J2065" i="5"/>
  <c r="R2065" i="5"/>
  <c r="G2065" i="5"/>
  <c r="F2065" i="5"/>
  <c r="E2065" i="5"/>
  <c r="R2066" i="5"/>
  <c r="H2066" i="5"/>
  <c r="F2066" i="5"/>
  <c r="G2066" i="5"/>
  <c r="I2066" i="5"/>
  <c r="J2066" i="5"/>
  <c r="E2066" i="5"/>
  <c r="H2067" i="5"/>
  <c r="I2067" i="5"/>
  <c r="F2067" i="5"/>
  <c r="J2067" i="5"/>
  <c r="R2067" i="5"/>
  <c r="G2067" i="5"/>
  <c r="E2067" i="5"/>
  <c r="H2068" i="5"/>
  <c r="I2068" i="5"/>
  <c r="J2068" i="5"/>
  <c r="F2068" i="5"/>
  <c r="G2068" i="5"/>
  <c r="R2068" i="5"/>
  <c r="E2068" i="5"/>
  <c r="G2069" i="5"/>
  <c r="R2069" i="5"/>
  <c r="J2069" i="5"/>
  <c r="H2069" i="5"/>
  <c r="F2069" i="5"/>
  <c r="I2069" i="5"/>
  <c r="E2069" i="5"/>
  <c r="R2070" i="5"/>
  <c r="J2070" i="5"/>
  <c r="I2070" i="5"/>
  <c r="G2070" i="5"/>
  <c r="H2070" i="5"/>
  <c r="F2070" i="5"/>
  <c r="E2070" i="5"/>
  <c r="I2071" i="5"/>
  <c r="G2071" i="5"/>
  <c r="H2071" i="5"/>
  <c r="R2071" i="5"/>
  <c r="J2071" i="5"/>
  <c r="F2071" i="5"/>
  <c r="E2071" i="5"/>
  <c r="R2072" i="5"/>
  <c r="H2072" i="5"/>
  <c r="F2072" i="5"/>
  <c r="G2072" i="5"/>
  <c r="I2072" i="5"/>
  <c r="J2072" i="5"/>
  <c r="E2072" i="5"/>
  <c r="J2083" i="5"/>
  <c r="H2083" i="5"/>
  <c r="R2083" i="5"/>
  <c r="I2083" i="5"/>
  <c r="F2083" i="5"/>
  <c r="G2083" i="5"/>
  <c r="E2083" i="5"/>
  <c r="G2097" i="5"/>
  <c r="J2097" i="5"/>
  <c r="R2097" i="5"/>
  <c r="I2097" i="5"/>
  <c r="F2097" i="5"/>
  <c r="H2097" i="5"/>
  <c r="E2097" i="5"/>
  <c r="F2098" i="5"/>
  <c r="H2098" i="5"/>
  <c r="G2098" i="5"/>
  <c r="R2098" i="5"/>
  <c r="I2098" i="5"/>
  <c r="J2098" i="5"/>
  <c r="E2098" i="5"/>
  <c r="F2099" i="5"/>
  <c r="G2099" i="5"/>
  <c r="R2099" i="5"/>
  <c r="H2099" i="5"/>
  <c r="J2099" i="5"/>
  <c r="I2099" i="5"/>
  <c r="E2099" i="5"/>
  <c r="H2100" i="5"/>
  <c r="I2100" i="5"/>
  <c r="J2100" i="5"/>
  <c r="G2100" i="5"/>
  <c r="F2100" i="5"/>
  <c r="R2100" i="5"/>
  <c r="E2100" i="5"/>
  <c r="R2101" i="5"/>
  <c r="H2101" i="5"/>
  <c r="F2101" i="5"/>
  <c r="G2101" i="5"/>
  <c r="J2101" i="5"/>
  <c r="I2101" i="5"/>
  <c r="E2101" i="5"/>
  <c r="R2102" i="5"/>
  <c r="I2102" i="5"/>
  <c r="F2102" i="5"/>
  <c r="G2102" i="5"/>
  <c r="H2102" i="5"/>
  <c r="J2102" i="5"/>
  <c r="E2102" i="5"/>
  <c r="G2111" i="5"/>
  <c r="J2111" i="5"/>
  <c r="F2111" i="5"/>
  <c r="R2111" i="5"/>
  <c r="H2111" i="5"/>
  <c r="I2111" i="5"/>
  <c r="E2111" i="5"/>
  <c r="F2112" i="5"/>
  <c r="R2112" i="5"/>
  <c r="J2112" i="5"/>
  <c r="I2112" i="5"/>
  <c r="G2112" i="5"/>
  <c r="H2112" i="5"/>
  <c r="E2112" i="5"/>
  <c r="H2113" i="5"/>
  <c r="G2113" i="5"/>
  <c r="I2113" i="5"/>
  <c r="F2113" i="5"/>
  <c r="R2113" i="5"/>
  <c r="J2113" i="5"/>
  <c r="E2113" i="5"/>
  <c r="J2114" i="5"/>
  <c r="I2114" i="5"/>
  <c r="R2114" i="5"/>
  <c r="H2114" i="5"/>
  <c r="F2114" i="5"/>
  <c r="G2114" i="5"/>
  <c r="E2114" i="5"/>
  <c r="J2115" i="5"/>
  <c r="G2115" i="5"/>
  <c r="F2115" i="5"/>
  <c r="H2115" i="5"/>
  <c r="R2115" i="5"/>
  <c r="I2115" i="5"/>
  <c r="E2115" i="5"/>
  <c r="F2116" i="5"/>
  <c r="H2116" i="5"/>
  <c r="G2116" i="5"/>
  <c r="R2116" i="5"/>
  <c r="J2116" i="5"/>
  <c r="I2116" i="5"/>
  <c r="E2116" i="5"/>
  <c r="J2119" i="5"/>
  <c r="H2119" i="5"/>
  <c r="F2119" i="5"/>
  <c r="I2119" i="5"/>
  <c r="R2119" i="5"/>
  <c r="G2119" i="5"/>
  <c r="E2119" i="5"/>
  <c r="G2120" i="5"/>
  <c r="H2120" i="5"/>
  <c r="R2120" i="5"/>
  <c r="F2120" i="5"/>
  <c r="J2120" i="5"/>
  <c r="I2120" i="5"/>
  <c r="E2120" i="5"/>
  <c r="R2121" i="5"/>
  <c r="I2121" i="5"/>
  <c r="F2121" i="5"/>
  <c r="H2121" i="5"/>
  <c r="G2121" i="5"/>
  <c r="J2121" i="5"/>
  <c r="E2121" i="5"/>
  <c r="J2122" i="5"/>
  <c r="F2122" i="5"/>
  <c r="H2122" i="5"/>
  <c r="R2122" i="5"/>
  <c r="I2122" i="5"/>
  <c r="G2122" i="5"/>
  <c r="E2122" i="5"/>
  <c r="J2123" i="5"/>
  <c r="R2123" i="5"/>
  <c r="G2123" i="5"/>
  <c r="H2123" i="5"/>
  <c r="F2123" i="5"/>
  <c r="I2123" i="5"/>
  <c r="E2123" i="5"/>
  <c r="H2124" i="5"/>
  <c r="F2124" i="5"/>
  <c r="G2124" i="5"/>
  <c r="J2124" i="5"/>
  <c r="R2124" i="5"/>
  <c r="I2124" i="5"/>
  <c r="E2124" i="5"/>
  <c r="R2125" i="5"/>
  <c r="F2125" i="5"/>
  <c r="J2125" i="5"/>
  <c r="I2125" i="5"/>
  <c r="H2125" i="5"/>
  <c r="G2125" i="5"/>
  <c r="E2125" i="5"/>
  <c r="I2135" i="5"/>
  <c r="H2135" i="5"/>
  <c r="G2135" i="5"/>
  <c r="F2135" i="5"/>
  <c r="J2135" i="5"/>
  <c r="R2135" i="5"/>
  <c r="E2135" i="5"/>
  <c r="R2136" i="5"/>
  <c r="H2136" i="5"/>
  <c r="F2136" i="5"/>
  <c r="I2136" i="5"/>
  <c r="G2136" i="5"/>
  <c r="J2136" i="5"/>
  <c r="E2136" i="5"/>
  <c r="I2144" i="5"/>
  <c r="G2144" i="5"/>
  <c r="R2144" i="5"/>
  <c r="F2144" i="5"/>
  <c r="H2144" i="5"/>
  <c r="J2144" i="5"/>
  <c r="E2144" i="5"/>
  <c r="H2145" i="5"/>
  <c r="J2145" i="5"/>
  <c r="F2145" i="5"/>
  <c r="I2145" i="5"/>
  <c r="G2145" i="5"/>
  <c r="R2145" i="5"/>
  <c r="E2145" i="5"/>
  <c r="H2146" i="5"/>
  <c r="G2146" i="5"/>
  <c r="I2146" i="5"/>
  <c r="F2146" i="5"/>
  <c r="R2146" i="5"/>
  <c r="J2146" i="5"/>
  <c r="E2146" i="5"/>
  <c r="I2158" i="5"/>
  <c r="H2158" i="5"/>
  <c r="J2158" i="5"/>
  <c r="G2158" i="5"/>
  <c r="R2158" i="5"/>
  <c r="F2158" i="5"/>
  <c r="E2158" i="5"/>
  <c r="J2159" i="5"/>
  <c r="H2159" i="5"/>
  <c r="R2159" i="5"/>
  <c r="G2159" i="5"/>
  <c r="F2159" i="5"/>
  <c r="I2159" i="5"/>
  <c r="E2159" i="5"/>
  <c r="F2167" i="5"/>
  <c r="H2167" i="5"/>
  <c r="G2167" i="5"/>
  <c r="I2167" i="5"/>
  <c r="R2167" i="5"/>
  <c r="J2167" i="5"/>
  <c r="E2167" i="5"/>
  <c r="J2168" i="5"/>
  <c r="F2168" i="5"/>
  <c r="H2168" i="5"/>
  <c r="G2168" i="5"/>
  <c r="R2168" i="5"/>
  <c r="I2168" i="5"/>
  <c r="E2168" i="5"/>
  <c r="I2169" i="5"/>
  <c r="J2169" i="5"/>
  <c r="F2169" i="5"/>
  <c r="R2169" i="5"/>
  <c r="G2169" i="5"/>
  <c r="H2169" i="5"/>
  <c r="E2169" i="5"/>
  <c r="J2170" i="5"/>
  <c r="R2170" i="5"/>
  <c r="H2170" i="5"/>
  <c r="G2170" i="5"/>
  <c r="I2170" i="5"/>
  <c r="F2170" i="5"/>
  <c r="E2170" i="5"/>
  <c r="R2171" i="5"/>
  <c r="F2171" i="5"/>
  <c r="H2171" i="5"/>
  <c r="I2171" i="5"/>
  <c r="G2171" i="5"/>
  <c r="J2171" i="5"/>
  <c r="E2171" i="5"/>
  <c r="F2172" i="5"/>
  <c r="G2172" i="5"/>
  <c r="R2172" i="5"/>
  <c r="J2172" i="5"/>
  <c r="H2172" i="5"/>
  <c r="I2172" i="5"/>
  <c r="E2172" i="5"/>
  <c r="R2173" i="5"/>
  <c r="G2173" i="5"/>
  <c r="I2173" i="5"/>
  <c r="F2173" i="5"/>
  <c r="J2173" i="5"/>
  <c r="H2173" i="5"/>
  <c r="E2173" i="5"/>
  <c r="G2174" i="5"/>
  <c r="I2174" i="5"/>
  <c r="F2174" i="5"/>
  <c r="R2174" i="5"/>
  <c r="J2174" i="5"/>
  <c r="H2174" i="5"/>
  <c r="E2174" i="5"/>
  <c r="R2175" i="5"/>
  <c r="H2175" i="5"/>
  <c r="F2175" i="5"/>
  <c r="G2175" i="5"/>
  <c r="J2175" i="5"/>
  <c r="I2175" i="5"/>
  <c r="E2175" i="5"/>
  <c r="H2176" i="5"/>
  <c r="F2176" i="5"/>
  <c r="J2176" i="5"/>
  <c r="I2176" i="5"/>
  <c r="G2176" i="5"/>
  <c r="R2176" i="5"/>
  <c r="E2176" i="5"/>
  <c r="H2177" i="5"/>
  <c r="R2177" i="5"/>
  <c r="F2177" i="5"/>
  <c r="I2177" i="5"/>
  <c r="J2177" i="5"/>
  <c r="G2177" i="5"/>
  <c r="E2177" i="5"/>
  <c r="J2186" i="5"/>
  <c r="G2186" i="5"/>
  <c r="F2186" i="5"/>
  <c r="H2186" i="5"/>
  <c r="R2186" i="5"/>
  <c r="E2186" i="5"/>
  <c r="I2186" i="5"/>
  <c r="R2235" i="5"/>
  <c r="H2235" i="5"/>
  <c r="G2235" i="5"/>
  <c r="J2235" i="5"/>
  <c r="I2235" i="5"/>
  <c r="F2235" i="5"/>
  <c r="E2235" i="5"/>
  <c r="G2236" i="5"/>
  <c r="H2236" i="5"/>
  <c r="R2236" i="5"/>
  <c r="J2236" i="5"/>
  <c r="I2236" i="5"/>
  <c r="E2236" i="5"/>
  <c r="F2236" i="5"/>
  <c r="J2237" i="5"/>
  <c r="E2237" i="5"/>
  <c r="H2237" i="5"/>
  <c r="F2237" i="5"/>
  <c r="I2237" i="5"/>
  <c r="R2237" i="5"/>
  <c r="G2237" i="5"/>
  <c r="J2250" i="5"/>
  <c r="I2250" i="5"/>
  <c r="E2250" i="5"/>
  <c r="F2250" i="5"/>
  <c r="R2250" i="5"/>
  <c r="H2250" i="5"/>
  <c r="G2250" i="5"/>
  <c r="E2252" i="5"/>
  <c r="H2252" i="5"/>
  <c r="J2252" i="5"/>
  <c r="F2252" i="5"/>
  <c r="G2252" i="5"/>
  <c r="I2252" i="5"/>
  <c r="R2252" i="5"/>
  <c r="G2281" i="5"/>
  <c r="I2281" i="5"/>
  <c r="E2281" i="5"/>
  <c r="F2281" i="5"/>
  <c r="R2281" i="5"/>
  <c r="J2281" i="5"/>
  <c r="H2281" i="5"/>
  <c r="H2283" i="5"/>
  <c r="E2283" i="5"/>
  <c r="G2283" i="5"/>
  <c r="F2283" i="5"/>
  <c r="R2283" i="5"/>
  <c r="J2283" i="5"/>
  <c r="I2283" i="5"/>
  <c r="F2285" i="5"/>
  <c r="E2285" i="5"/>
  <c r="H2285" i="5"/>
  <c r="I2285" i="5"/>
  <c r="G2285" i="5"/>
  <c r="R2285" i="5"/>
  <c r="J2285" i="5"/>
  <c r="J2300" i="5"/>
  <c r="F2300" i="5"/>
  <c r="G2300" i="5"/>
  <c r="E2300" i="5"/>
  <c r="H2300" i="5"/>
  <c r="I2300" i="5"/>
  <c r="R2300" i="5"/>
  <c r="G2304" i="5"/>
  <c r="E2304" i="5"/>
  <c r="F2304" i="5"/>
  <c r="H2304" i="5"/>
  <c r="I2304" i="5"/>
  <c r="J2304" i="5"/>
  <c r="R2304" i="5"/>
  <c r="E2315" i="5"/>
  <c r="J2315" i="5"/>
  <c r="G2315" i="5"/>
  <c r="R2315" i="5"/>
  <c r="F2315" i="5"/>
  <c r="I2315" i="5"/>
  <c r="H2315" i="5"/>
  <c r="J2317" i="5"/>
  <c r="R2317" i="5"/>
  <c r="E2317" i="5"/>
  <c r="G2317" i="5"/>
  <c r="I2317" i="5"/>
  <c r="H2317" i="5"/>
  <c r="F2317" i="5"/>
  <c r="E2319" i="5"/>
  <c r="G2319" i="5"/>
  <c r="J2319" i="5"/>
  <c r="I2319" i="5"/>
  <c r="R2319" i="5"/>
  <c r="H2319" i="5"/>
  <c r="F2319" i="5"/>
  <c r="R2322" i="5"/>
  <c r="I2322" i="5"/>
  <c r="G2322" i="5"/>
  <c r="H2322" i="5"/>
  <c r="J2322" i="5"/>
  <c r="F2322" i="5"/>
  <c r="E2322" i="5"/>
  <c r="E2187" i="5"/>
  <c r="I2187" i="5"/>
  <c r="R2187" i="5"/>
  <c r="G2187" i="5"/>
  <c r="F2187" i="5"/>
  <c r="H2187" i="5"/>
  <c r="J2187" i="5"/>
  <c r="F2188" i="5"/>
  <c r="I2188" i="5"/>
  <c r="G2188" i="5"/>
  <c r="J2188" i="5"/>
  <c r="R2188" i="5"/>
  <c r="E2188" i="5"/>
  <c r="H2188" i="5"/>
  <c r="R2221" i="5"/>
  <c r="J2221" i="5"/>
  <c r="H2221" i="5"/>
  <c r="I2221" i="5"/>
  <c r="E2221" i="5"/>
  <c r="F2221" i="5"/>
  <c r="G2221" i="5"/>
  <c r="R2234" i="5"/>
  <c r="F2234" i="5"/>
  <c r="G2234" i="5"/>
  <c r="I2234" i="5"/>
  <c r="E2234" i="5"/>
  <c r="J2234" i="5"/>
  <c r="H2234" i="5"/>
  <c r="G2239" i="5"/>
  <c r="I2239" i="5"/>
  <c r="F2239" i="5"/>
  <c r="E2239" i="5"/>
  <c r="R2239" i="5"/>
  <c r="J2239" i="5"/>
  <c r="H2239" i="5"/>
  <c r="E2248" i="5"/>
  <c r="H2248" i="5"/>
  <c r="F2248" i="5"/>
  <c r="I2248" i="5"/>
  <c r="G2248" i="5"/>
  <c r="J2248" i="5"/>
  <c r="R2248" i="5"/>
  <c r="J2249" i="5"/>
  <c r="G2249" i="5"/>
  <c r="I2249" i="5"/>
  <c r="F2249" i="5"/>
  <c r="R2249" i="5"/>
  <c r="E2249" i="5"/>
  <c r="H2249" i="5"/>
  <c r="I2251" i="5"/>
  <c r="E2251" i="5"/>
  <c r="G2251" i="5"/>
  <c r="R2251" i="5"/>
  <c r="H2251" i="5"/>
  <c r="J2251" i="5"/>
  <c r="F2251" i="5"/>
  <c r="H2280" i="5"/>
  <c r="J2280" i="5"/>
  <c r="E2280" i="5"/>
  <c r="R2280" i="5"/>
  <c r="F2280" i="5"/>
  <c r="I2280" i="5"/>
  <c r="G2280" i="5"/>
  <c r="H2282" i="5"/>
  <c r="G2282" i="5"/>
  <c r="I2282" i="5"/>
  <c r="J2282" i="5"/>
  <c r="F2282" i="5"/>
  <c r="R2282" i="5"/>
  <c r="E2282" i="5"/>
  <c r="J2284" i="5"/>
  <c r="E2284" i="5"/>
  <c r="G2284" i="5"/>
  <c r="F2284" i="5"/>
  <c r="H2284" i="5"/>
  <c r="R2284" i="5"/>
  <c r="I2284" i="5"/>
  <c r="R2294" i="5"/>
  <c r="E2294" i="5"/>
  <c r="H2294" i="5"/>
  <c r="J2294" i="5"/>
  <c r="F2294" i="5"/>
  <c r="I2294" i="5"/>
  <c r="G2294" i="5"/>
  <c r="R2299" i="5"/>
  <c r="I2299" i="5"/>
  <c r="F2299" i="5"/>
  <c r="H2299" i="5"/>
  <c r="J2299" i="5"/>
  <c r="G2299" i="5"/>
  <c r="E2299" i="5"/>
  <c r="F2303" i="5"/>
  <c r="I2303" i="5"/>
  <c r="G2303" i="5"/>
  <c r="R2303" i="5"/>
  <c r="J2303" i="5"/>
  <c r="H2303" i="5"/>
  <c r="E2303" i="5"/>
  <c r="H2316" i="5"/>
  <c r="R2316" i="5"/>
  <c r="G2316" i="5"/>
  <c r="E2316" i="5"/>
  <c r="I2316" i="5"/>
  <c r="F2316" i="5"/>
  <c r="J2316" i="5"/>
  <c r="J2321" i="5"/>
  <c r="E2321" i="5"/>
  <c r="H2321" i="5"/>
  <c r="I2321" i="5"/>
  <c r="F2321" i="5"/>
  <c r="G2321" i="5"/>
  <c r="R2321" i="5"/>
  <c r="G2323" i="5"/>
  <c r="I2323" i="5"/>
  <c r="E2323" i="5"/>
  <c r="F2323" i="5"/>
  <c r="H2323" i="5"/>
  <c r="J2323" i="5"/>
  <c r="R2323" i="5"/>
  <c r="R499" i="5"/>
  <c r="G499" i="5"/>
  <c r="E499" i="5"/>
  <c r="F499" i="5"/>
  <c r="I499" i="5"/>
  <c r="J499" i="5"/>
  <c r="H499" i="5"/>
  <c r="F600" i="5"/>
  <c r="J600" i="5"/>
  <c r="R600" i="5"/>
  <c r="I600" i="5"/>
  <c r="G600" i="5"/>
  <c r="E600" i="5"/>
  <c r="H600" i="5"/>
  <c r="J601" i="5"/>
  <c r="R601" i="5"/>
  <c r="H601" i="5"/>
  <c r="I601" i="5"/>
  <c r="G601" i="5"/>
  <c r="F601" i="5"/>
  <c r="E601" i="5"/>
  <c r="E602" i="5"/>
  <c r="G602" i="5"/>
  <c r="H602" i="5"/>
  <c r="F602" i="5"/>
  <c r="J602" i="5"/>
  <c r="I602" i="5"/>
  <c r="R602" i="5"/>
  <c r="R603" i="5"/>
  <c r="F603" i="5"/>
  <c r="H603" i="5"/>
  <c r="G603" i="5"/>
  <c r="J603" i="5"/>
  <c r="I603" i="5"/>
  <c r="E603" i="5"/>
  <c r="H604" i="5"/>
  <c r="I604" i="5"/>
  <c r="R604" i="5"/>
  <c r="J604" i="5"/>
  <c r="G604" i="5"/>
  <c r="F604" i="5"/>
  <c r="E604" i="5"/>
  <c r="F605" i="5"/>
  <c r="R605" i="5"/>
  <c r="H605" i="5"/>
  <c r="G605" i="5"/>
  <c r="E605" i="5"/>
  <c r="J605" i="5"/>
  <c r="I605" i="5"/>
  <c r="E606" i="5"/>
  <c r="J606" i="5"/>
  <c r="H606" i="5"/>
  <c r="I606" i="5"/>
  <c r="R606" i="5"/>
  <c r="F606" i="5"/>
  <c r="G606" i="5"/>
  <c r="I607" i="5"/>
  <c r="J607" i="5"/>
  <c r="F607" i="5"/>
  <c r="E607" i="5"/>
  <c r="R607" i="5"/>
  <c r="H607" i="5"/>
  <c r="G607" i="5"/>
  <c r="E608" i="5"/>
  <c r="F608" i="5"/>
  <c r="G608" i="5"/>
  <c r="H608" i="5"/>
  <c r="J608" i="5"/>
  <c r="I608" i="5"/>
  <c r="R608" i="5"/>
  <c r="I609" i="5"/>
  <c r="H609" i="5"/>
  <c r="G609" i="5"/>
  <c r="E609" i="5"/>
  <c r="J609" i="5"/>
  <c r="R609" i="5"/>
  <c r="F609" i="5"/>
  <c r="H610" i="5"/>
  <c r="R610" i="5"/>
  <c r="F610" i="5"/>
  <c r="I610" i="5"/>
  <c r="E610" i="5"/>
  <c r="G610" i="5"/>
  <c r="J610" i="5"/>
  <c r="I611" i="5"/>
  <c r="J611" i="5"/>
  <c r="F611" i="5"/>
  <c r="G611" i="5"/>
  <c r="E611" i="5"/>
  <c r="R611" i="5"/>
  <c r="H611" i="5"/>
  <c r="E612" i="5"/>
  <c r="I612" i="5"/>
  <c r="R612" i="5"/>
  <c r="J612" i="5"/>
  <c r="F612" i="5"/>
  <c r="G612" i="5"/>
  <c r="H612" i="5"/>
  <c r="F613" i="5"/>
  <c r="E613" i="5"/>
  <c r="R613" i="5"/>
  <c r="J613" i="5"/>
  <c r="G613" i="5"/>
  <c r="H613" i="5"/>
  <c r="I613" i="5"/>
  <c r="I614" i="5"/>
  <c r="G614" i="5"/>
  <c r="H614" i="5"/>
  <c r="R614" i="5"/>
  <c r="F614" i="5"/>
  <c r="E614" i="5"/>
  <c r="J614" i="5"/>
  <c r="J615" i="5"/>
  <c r="G615" i="5"/>
  <c r="F615" i="5"/>
  <c r="I615" i="5"/>
  <c r="H615" i="5"/>
  <c r="R615" i="5"/>
  <c r="E615" i="5"/>
  <c r="G616" i="5"/>
  <c r="J616" i="5"/>
  <c r="I616" i="5"/>
  <c r="H616" i="5"/>
  <c r="F616" i="5"/>
  <c r="R616" i="5"/>
  <c r="E616" i="5"/>
  <c r="G617" i="5"/>
  <c r="I617" i="5"/>
  <c r="R617" i="5"/>
  <c r="J617" i="5"/>
  <c r="H617" i="5"/>
  <c r="F617" i="5"/>
  <c r="E617" i="5"/>
  <c r="F618" i="5"/>
  <c r="E618" i="5"/>
  <c r="H618" i="5"/>
  <c r="G618" i="5"/>
  <c r="R618" i="5"/>
  <c r="J618" i="5"/>
  <c r="I618" i="5"/>
  <c r="J619" i="5"/>
  <c r="R619" i="5"/>
  <c r="F619" i="5"/>
  <c r="G619" i="5"/>
  <c r="E619" i="5"/>
  <c r="H619" i="5"/>
  <c r="I619" i="5"/>
  <c r="I620" i="5"/>
  <c r="G620" i="5"/>
  <c r="E620" i="5"/>
  <c r="R620" i="5"/>
  <c r="H620" i="5"/>
  <c r="J620" i="5"/>
  <c r="F620" i="5"/>
  <c r="R621" i="5"/>
  <c r="H621" i="5"/>
  <c r="G621" i="5"/>
  <c r="F621" i="5"/>
  <c r="J621" i="5"/>
  <c r="E621" i="5"/>
  <c r="I621" i="5"/>
  <c r="F622" i="5"/>
  <c r="J622" i="5"/>
  <c r="H622" i="5"/>
  <c r="G622" i="5"/>
  <c r="R622" i="5"/>
  <c r="E622" i="5"/>
  <c r="I622" i="5"/>
  <c r="H623" i="5"/>
  <c r="G623" i="5"/>
  <c r="I623" i="5"/>
  <c r="F623" i="5"/>
  <c r="E623" i="5"/>
  <c r="J623" i="5"/>
  <c r="R623" i="5"/>
  <c r="J624" i="5"/>
  <c r="E624" i="5"/>
  <c r="R624" i="5"/>
  <c r="H624" i="5"/>
  <c r="G624" i="5"/>
  <c r="F624" i="5"/>
  <c r="I624" i="5"/>
  <c r="F625" i="5"/>
  <c r="R625" i="5"/>
  <c r="G625" i="5"/>
  <c r="H625" i="5"/>
  <c r="J625" i="5"/>
  <c r="I625" i="5"/>
  <c r="E625" i="5"/>
  <c r="J626" i="5"/>
  <c r="R626" i="5"/>
  <c r="E626" i="5"/>
  <c r="H626" i="5"/>
  <c r="G626" i="5"/>
  <c r="I626" i="5"/>
  <c r="F626" i="5"/>
  <c r="H627" i="5"/>
  <c r="F627" i="5"/>
  <c r="G627" i="5"/>
  <c r="R627" i="5"/>
  <c r="J627" i="5"/>
  <c r="I627" i="5"/>
  <c r="E627" i="5"/>
  <c r="G628" i="5"/>
  <c r="R628" i="5"/>
  <c r="I628" i="5"/>
  <c r="H628" i="5"/>
  <c r="F628" i="5"/>
  <c r="J628" i="5"/>
  <c r="E628" i="5"/>
  <c r="E629" i="5"/>
  <c r="G629" i="5"/>
  <c r="F629" i="5"/>
  <c r="H629" i="5"/>
  <c r="R629" i="5"/>
  <c r="J629" i="5"/>
  <c r="I629" i="5"/>
  <c r="I630" i="5"/>
  <c r="G630" i="5"/>
  <c r="R630" i="5"/>
  <c r="J630" i="5"/>
  <c r="E630" i="5"/>
  <c r="H630" i="5"/>
  <c r="F630" i="5"/>
  <c r="G631" i="5"/>
  <c r="E631" i="5"/>
  <c r="H631" i="5"/>
  <c r="I631" i="5"/>
  <c r="F631" i="5"/>
  <c r="J631" i="5"/>
  <c r="R631" i="5"/>
  <c r="I632" i="5"/>
  <c r="J632" i="5"/>
  <c r="H632" i="5"/>
  <c r="G632" i="5"/>
  <c r="R632" i="5"/>
  <c r="F632" i="5"/>
  <c r="E632" i="5"/>
  <c r="H634" i="5"/>
  <c r="R634" i="5"/>
  <c r="J634" i="5"/>
  <c r="E634" i="5"/>
  <c r="F634" i="5"/>
  <c r="I634" i="5"/>
  <c r="G634" i="5"/>
  <c r="E635" i="5"/>
  <c r="I635" i="5"/>
  <c r="F635" i="5"/>
  <c r="R635" i="5"/>
  <c r="G635" i="5"/>
  <c r="J635" i="5"/>
  <c r="H635" i="5"/>
  <c r="I636" i="5"/>
  <c r="H636" i="5"/>
  <c r="R636" i="5"/>
  <c r="E636" i="5"/>
  <c r="G636" i="5"/>
  <c r="F636" i="5"/>
  <c r="J636" i="5"/>
  <c r="F637" i="5"/>
  <c r="E637" i="5"/>
  <c r="H637" i="5"/>
  <c r="R637" i="5"/>
  <c r="G637" i="5"/>
  <c r="J637" i="5"/>
  <c r="I637" i="5"/>
  <c r="E638" i="5"/>
  <c r="G638" i="5"/>
  <c r="I638" i="5"/>
  <c r="H638" i="5"/>
  <c r="F638" i="5"/>
  <c r="J638" i="5"/>
  <c r="R638" i="5"/>
  <c r="E639" i="5"/>
  <c r="F639" i="5"/>
  <c r="J639" i="5"/>
  <c r="G639" i="5"/>
  <c r="I639" i="5"/>
  <c r="R639" i="5"/>
  <c r="H639" i="5"/>
  <c r="F640" i="5"/>
  <c r="J640" i="5"/>
  <c r="G640" i="5"/>
  <c r="H640" i="5"/>
  <c r="I640" i="5"/>
  <c r="R640" i="5"/>
  <c r="E640" i="5"/>
  <c r="H641" i="5"/>
  <c r="G641" i="5"/>
  <c r="J641" i="5"/>
  <c r="I641" i="5"/>
  <c r="F641" i="5"/>
  <c r="R641" i="5"/>
  <c r="E641" i="5"/>
  <c r="J642" i="5"/>
  <c r="G642" i="5"/>
  <c r="E642" i="5"/>
  <c r="I642" i="5"/>
  <c r="F642" i="5"/>
  <c r="H642" i="5"/>
  <c r="R642" i="5"/>
  <c r="H643" i="5"/>
  <c r="G643" i="5"/>
  <c r="R643" i="5"/>
  <c r="I643" i="5"/>
  <c r="F643" i="5"/>
  <c r="J643" i="5"/>
  <c r="E643" i="5"/>
  <c r="R644" i="5"/>
  <c r="G644" i="5"/>
  <c r="F644" i="5"/>
  <c r="E644" i="5"/>
  <c r="J644" i="5"/>
  <c r="I644" i="5"/>
  <c r="H644" i="5"/>
  <c r="F645" i="5"/>
  <c r="E645" i="5"/>
  <c r="J645" i="5"/>
  <c r="G645" i="5"/>
  <c r="I645" i="5"/>
  <c r="R645" i="5"/>
  <c r="H645" i="5"/>
  <c r="G646" i="5"/>
  <c r="H646" i="5"/>
  <c r="F646" i="5"/>
  <c r="J646" i="5"/>
  <c r="I646" i="5"/>
  <c r="R646" i="5"/>
  <c r="E646" i="5"/>
  <c r="I647" i="5"/>
  <c r="G647" i="5"/>
  <c r="H647" i="5"/>
  <c r="F647" i="5"/>
  <c r="J647" i="5"/>
  <c r="R647" i="5"/>
  <c r="E647" i="5"/>
  <c r="I648" i="5"/>
  <c r="G648" i="5"/>
  <c r="E648" i="5"/>
  <c r="H648" i="5"/>
  <c r="F648" i="5"/>
  <c r="J648" i="5"/>
  <c r="R648" i="5"/>
  <c r="E649" i="5"/>
  <c r="J649" i="5"/>
  <c r="I649" i="5"/>
  <c r="H649" i="5"/>
  <c r="F649" i="5"/>
  <c r="R649" i="5"/>
  <c r="G649" i="5"/>
  <c r="F650" i="5"/>
  <c r="H650" i="5"/>
  <c r="J650" i="5"/>
  <c r="E650" i="5"/>
  <c r="G650" i="5"/>
  <c r="I650" i="5"/>
  <c r="R650" i="5"/>
  <c r="J651" i="5"/>
  <c r="I651" i="5"/>
  <c r="E651" i="5"/>
  <c r="F651" i="5"/>
  <c r="G651" i="5"/>
  <c r="R651" i="5"/>
  <c r="H651" i="5"/>
  <c r="R652" i="5"/>
  <c r="G652" i="5"/>
  <c r="H652" i="5"/>
  <c r="J652" i="5"/>
  <c r="F652" i="5"/>
  <c r="I652" i="5"/>
  <c r="E652" i="5"/>
  <c r="J653" i="5"/>
  <c r="G653" i="5"/>
  <c r="F653" i="5"/>
  <c r="I653" i="5"/>
  <c r="R653" i="5"/>
  <c r="H653" i="5"/>
  <c r="E653" i="5"/>
  <c r="E654" i="5"/>
  <c r="F654" i="5"/>
  <c r="G654" i="5"/>
  <c r="H654" i="5"/>
  <c r="R654" i="5"/>
  <c r="J654" i="5"/>
  <c r="I654" i="5"/>
  <c r="R655" i="5"/>
  <c r="G655" i="5"/>
  <c r="I655" i="5"/>
  <c r="H655" i="5"/>
  <c r="F655" i="5"/>
  <c r="E655" i="5"/>
  <c r="J655" i="5"/>
  <c r="G656" i="5"/>
  <c r="R656" i="5"/>
  <c r="F656" i="5"/>
  <c r="I656" i="5"/>
  <c r="H656" i="5"/>
  <c r="E656" i="5"/>
  <c r="J656" i="5"/>
  <c r="J657" i="5"/>
  <c r="R657" i="5"/>
  <c r="H657" i="5"/>
  <c r="I657" i="5"/>
  <c r="G657" i="5"/>
  <c r="F657" i="5"/>
  <c r="E657" i="5"/>
  <c r="R658" i="5"/>
  <c r="J658" i="5"/>
  <c r="F658" i="5"/>
  <c r="I658" i="5"/>
  <c r="H658" i="5"/>
  <c r="E658" i="5"/>
  <c r="G658" i="5"/>
  <c r="H659" i="5"/>
  <c r="J659" i="5"/>
  <c r="F659" i="5"/>
  <c r="R659" i="5"/>
  <c r="E659" i="5"/>
  <c r="I659" i="5"/>
  <c r="G659" i="5"/>
  <c r="G660" i="5"/>
  <c r="F660" i="5"/>
  <c r="E660" i="5"/>
  <c r="J660" i="5"/>
  <c r="R660" i="5"/>
  <c r="I660" i="5"/>
  <c r="H660" i="5"/>
  <c r="R661" i="5"/>
  <c r="I661" i="5"/>
  <c r="H661" i="5"/>
  <c r="E661" i="5"/>
  <c r="J661" i="5"/>
  <c r="F661" i="5"/>
  <c r="G661" i="5"/>
  <c r="I662" i="5"/>
  <c r="E662" i="5"/>
  <c r="R662" i="5"/>
  <c r="F662" i="5"/>
  <c r="J662" i="5"/>
  <c r="H662" i="5"/>
  <c r="G662" i="5"/>
  <c r="H663" i="5"/>
  <c r="G663" i="5"/>
  <c r="J663" i="5"/>
  <c r="R663" i="5"/>
  <c r="I663" i="5"/>
  <c r="E663" i="5"/>
  <c r="F663" i="5"/>
  <c r="F664" i="5"/>
  <c r="G664" i="5"/>
  <c r="H664" i="5"/>
  <c r="J664" i="5"/>
  <c r="R664" i="5"/>
  <c r="I664" i="5"/>
  <c r="E664" i="5"/>
  <c r="H665" i="5"/>
  <c r="G665" i="5"/>
  <c r="R665" i="5"/>
  <c r="E665" i="5"/>
  <c r="J665" i="5"/>
  <c r="I665" i="5"/>
  <c r="F665" i="5"/>
  <c r="E666" i="5"/>
  <c r="J666" i="5"/>
  <c r="G666" i="5"/>
  <c r="F666" i="5"/>
  <c r="H666" i="5"/>
  <c r="R666" i="5"/>
  <c r="I666" i="5"/>
  <c r="F667" i="5"/>
  <c r="G667" i="5"/>
  <c r="H667" i="5"/>
  <c r="J667" i="5"/>
  <c r="R667" i="5"/>
  <c r="I667" i="5"/>
  <c r="E667" i="5"/>
  <c r="G668" i="5"/>
  <c r="H668" i="5"/>
  <c r="E668" i="5"/>
  <c r="R668" i="5"/>
  <c r="F668" i="5"/>
  <c r="J668" i="5"/>
  <c r="I668" i="5"/>
  <c r="G669" i="5"/>
  <c r="E669" i="5"/>
  <c r="H669" i="5"/>
  <c r="R669" i="5"/>
  <c r="J669" i="5"/>
  <c r="I669" i="5"/>
  <c r="F669" i="5"/>
  <c r="J671" i="5"/>
  <c r="E671" i="5"/>
  <c r="R671" i="5"/>
  <c r="H671" i="5"/>
  <c r="G671" i="5"/>
  <c r="I671" i="5"/>
  <c r="F671" i="5"/>
  <c r="E672" i="5"/>
  <c r="J672" i="5"/>
  <c r="I672" i="5"/>
  <c r="G672" i="5"/>
  <c r="F672" i="5"/>
  <c r="R672" i="5"/>
  <c r="H672" i="5"/>
  <c r="G674" i="5"/>
  <c r="I674" i="5"/>
  <c r="J674" i="5"/>
  <c r="F674" i="5"/>
  <c r="H674" i="5"/>
  <c r="R674" i="5"/>
  <c r="E674" i="5"/>
  <c r="E675" i="5"/>
  <c r="J675" i="5"/>
  <c r="F675" i="5"/>
  <c r="I675" i="5"/>
  <c r="R675" i="5"/>
  <c r="H675" i="5"/>
  <c r="G675" i="5"/>
  <c r="G676" i="5"/>
  <c r="J676" i="5"/>
  <c r="R676" i="5"/>
  <c r="F676" i="5"/>
  <c r="H676" i="5"/>
  <c r="I676" i="5"/>
  <c r="E676" i="5"/>
  <c r="E677" i="5"/>
  <c r="G677" i="5"/>
  <c r="J677" i="5"/>
  <c r="H677" i="5"/>
  <c r="R677" i="5"/>
  <c r="I677" i="5"/>
  <c r="F677" i="5"/>
  <c r="G678" i="5"/>
  <c r="E678" i="5"/>
  <c r="F678" i="5"/>
  <c r="R678" i="5"/>
  <c r="I678" i="5"/>
  <c r="J678" i="5"/>
  <c r="H678" i="5"/>
  <c r="H679" i="5"/>
  <c r="J679" i="5"/>
  <c r="E679" i="5"/>
  <c r="R679" i="5"/>
  <c r="F679" i="5"/>
  <c r="G679" i="5"/>
  <c r="I679" i="5"/>
  <c r="R680" i="5"/>
  <c r="G680" i="5"/>
  <c r="E680" i="5"/>
  <c r="H680" i="5"/>
  <c r="J680" i="5"/>
  <c r="F680" i="5"/>
  <c r="I680" i="5"/>
  <c r="H681" i="5"/>
  <c r="R681" i="5"/>
  <c r="I681" i="5"/>
  <c r="F681" i="5"/>
  <c r="J681" i="5"/>
  <c r="E681" i="5"/>
  <c r="G681" i="5"/>
  <c r="F682" i="5"/>
  <c r="I682" i="5"/>
  <c r="R682" i="5"/>
  <c r="H682" i="5"/>
  <c r="G682" i="5"/>
  <c r="E682" i="5"/>
  <c r="J682" i="5"/>
  <c r="G683" i="5"/>
  <c r="H683" i="5"/>
  <c r="E683" i="5"/>
  <c r="J683" i="5"/>
  <c r="I683" i="5"/>
  <c r="R683" i="5"/>
  <c r="F683" i="5"/>
  <c r="R684" i="5"/>
  <c r="H684" i="5"/>
  <c r="G684" i="5"/>
  <c r="J684" i="5"/>
  <c r="F684" i="5"/>
  <c r="E684" i="5"/>
  <c r="I684" i="5"/>
  <c r="R685" i="5"/>
  <c r="J685" i="5"/>
  <c r="G685" i="5"/>
  <c r="F685" i="5"/>
  <c r="E685" i="5"/>
  <c r="H685" i="5"/>
  <c r="I685" i="5"/>
  <c r="F686" i="5"/>
  <c r="R686" i="5"/>
  <c r="H686" i="5"/>
  <c r="I686" i="5"/>
  <c r="G686" i="5"/>
  <c r="J686" i="5"/>
  <c r="E686" i="5"/>
  <c r="H687" i="5"/>
  <c r="R687" i="5"/>
  <c r="F687" i="5"/>
  <c r="E687" i="5"/>
  <c r="I687" i="5"/>
  <c r="G687" i="5"/>
  <c r="J687" i="5"/>
  <c r="R688" i="5"/>
  <c r="E688" i="5"/>
  <c r="I688" i="5"/>
  <c r="G688" i="5"/>
  <c r="H688" i="5"/>
  <c r="F688" i="5"/>
  <c r="J688" i="5"/>
  <c r="J689" i="5"/>
  <c r="R689" i="5"/>
  <c r="E689" i="5"/>
  <c r="H689" i="5"/>
  <c r="I689" i="5"/>
  <c r="G689" i="5"/>
  <c r="F689" i="5"/>
  <c r="F690" i="5"/>
  <c r="H690" i="5"/>
  <c r="I690" i="5"/>
  <c r="R690" i="5"/>
  <c r="E690" i="5"/>
  <c r="G690" i="5"/>
  <c r="J690" i="5"/>
  <c r="F691" i="5"/>
  <c r="H691" i="5"/>
  <c r="I691" i="5"/>
  <c r="J691" i="5"/>
  <c r="R691" i="5"/>
  <c r="E691" i="5"/>
  <c r="G691" i="5"/>
  <c r="G692" i="5"/>
  <c r="I692" i="5"/>
  <c r="J692" i="5"/>
  <c r="E692" i="5"/>
  <c r="R692" i="5"/>
  <c r="H692" i="5"/>
  <c r="F692" i="5"/>
  <c r="H693" i="5"/>
  <c r="G693" i="5"/>
  <c r="E693" i="5"/>
  <c r="R693" i="5"/>
  <c r="J693" i="5"/>
  <c r="I693" i="5"/>
  <c r="F693" i="5"/>
  <c r="I694" i="5"/>
  <c r="G694" i="5"/>
  <c r="J694" i="5"/>
  <c r="F694" i="5"/>
  <c r="R694" i="5"/>
  <c r="E694" i="5"/>
  <c r="H694" i="5"/>
  <c r="I695" i="5"/>
  <c r="E695" i="5"/>
  <c r="F695" i="5"/>
  <c r="H695" i="5"/>
  <c r="G695" i="5"/>
  <c r="J695" i="5"/>
  <c r="R695" i="5"/>
  <c r="H696" i="5"/>
  <c r="G696" i="5"/>
  <c r="E696" i="5"/>
  <c r="J696" i="5"/>
  <c r="R696" i="5"/>
  <c r="I696" i="5"/>
  <c r="F696" i="5"/>
  <c r="E697" i="5"/>
  <c r="R697" i="5"/>
  <c r="I697" i="5"/>
  <c r="G697" i="5"/>
  <c r="H697" i="5"/>
  <c r="F697" i="5"/>
  <c r="J697" i="5"/>
  <c r="J698" i="5"/>
  <c r="I698" i="5"/>
  <c r="H698" i="5"/>
  <c r="F698" i="5"/>
  <c r="G698" i="5"/>
  <c r="E698" i="5"/>
  <c r="R698" i="5"/>
  <c r="F699" i="5"/>
  <c r="J699" i="5"/>
  <c r="I699" i="5"/>
  <c r="G699" i="5"/>
  <c r="R699" i="5"/>
  <c r="H699" i="5"/>
  <c r="E699" i="5"/>
  <c r="J700" i="5"/>
  <c r="I700" i="5"/>
  <c r="E700" i="5"/>
  <c r="R700" i="5"/>
  <c r="F700" i="5"/>
  <c r="G700" i="5"/>
  <c r="H700" i="5"/>
  <c r="F701" i="5"/>
  <c r="E701" i="5"/>
  <c r="G701" i="5"/>
  <c r="I701" i="5"/>
  <c r="J701" i="5"/>
  <c r="H701" i="5"/>
  <c r="R701" i="5"/>
  <c r="I702" i="5"/>
  <c r="E702" i="5"/>
  <c r="R702" i="5"/>
  <c r="J702" i="5"/>
  <c r="F702" i="5"/>
  <c r="H702" i="5"/>
  <c r="G702" i="5"/>
  <c r="F703" i="5"/>
  <c r="G703" i="5"/>
  <c r="H703" i="5"/>
  <c r="R703" i="5"/>
  <c r="J703" i="5"/>
  <c r="I703" i="5"/>
  <c r="E703" i="5"/>
  <c r="E704" i="5"/>
  <c r="R704" i="5"/>
  <c r="F704" i="5"/>
  <c r="G704" i="5"/>
  <c r="J704" i="5"/>
  <c r="H704" i="5"/>
  <c r="I704" i="5"/>
  <c r="H705" i="5"/>
  <c r="R705" i="5"/>
  <c r="F705" i="5"/>
  <c r="G705" i="5"/>
  <c r="E705" i="5"/>
  <c r="J705" i="5"/>
  <c r="I705" i="5"/>
  <c r="G706" i="5"/>
  <c r="H706" i="5"/>
  <c r="I706" i="5"/>
  <c r="J706" i="5"/>
  <c r="F706" i="5"/>
  <c r="E706" i="5"/>
  <c r="R706" i="5"/>
  <c r="J707" i="5"/>
  <c r="I707" i="5"/>
  <c r="F707" i="5"/>
  <c r="G707" i="5"/>
  <c r="H707" i="5"/>
  <c r="R707" i="5"/>
  <c r="E707" i="5"/>
  <c r="E708" i="5"/>
  <c r="H708" i="5"/>
  <c r="F708" i="5"/>
  <c r="R708" i="5"/>
  <c r="J708" i="5"/>
  <c r="G708" i="5"/>
  <c r="I708" i="5"/>
  <c r="R709" i="5"/>
  <c r="E709" i="5"/>
  <c r="J709" i="5"/>
  <c r="F709" i="5"/>
  <c r="I709" i="5"/>
  <c r="H709" i="5"/>
  <c r="G709" i="5"/>
  <c r="I710" i="5"/>
  <c r="J710" i="5"/>
  <c r="F710" i="5"/>
  <c r="E710" i="5"/>
  <c r="R710" i="5"/>
  <c r="G710" i="5"/>
  <c r="H710" i="5"/>
  <c r="F711" i="5"/>
  <c r="H711" i="5"/>
  <c r="R711" i="5"/>
  <c r="I711" i="5"/>
  <c r="E711" i="5"/>
  <c r="G711" i="5"/>
  <c r="J711" i="5"/>
  <c r="I712" i="5"/>
  <c r="G712" i="5"/>
  <c r="J712" i="5"/>
  <c r="F712" i="5"/>
  <c r="H712" i="5"/>
  <c r="R712" i="5"/>
  <c r="E712" i="5"/>
  <c r="E714" i="5"/>
  <c r="J714" i="5"/>
  <c r="I714" i="5"/>
  <c r="F714" i="5"/>
  <c r="H714" i="5"/>
  <c r="G714" i="5"/>
  <c r="R714" i="5"/>
  <c r="G715" i="5"/>
  <c r="R715" i="5"/>
  <c r="I715" i="5"/>
  <c r="H715" i="5"/>
  <c r="J715" i="5"/>
  <c r="E715" i="5"/>
  <c r="F715" i="5"/>
  <c r="J716" i="5"/>
  <c r="H716" i="5"/>
  <c r="R716" i="5"/>
  <c r="I716" i="5"/>
  <c r="G716" i="5"/>
  <c r="E716" i="5"/>
  <c r="F716" i="5"/>
  <c r="J717" i="5"/>
  <c r="H717" i="5"/>
  <c r="I717" i="5"/>
  <c r="G717" i="5"/>
  <c r="F717" i="5"/>
  <c r="R717" i="5"/>
  <c r="E717" i="5"/>
  <c r="F718" i="5"/>
  <c r="R718" i="5"/>
  <c r="H718" i="5"/>
  <c r="G718" i="5"/>
  <c r="I718" i="5"/>
  <c r="J718" i="5"/>
  <c r="E718" i="5"/>
  <c r="F719" i="5"/>
  <c r="H719" i="5"/>
  <c r="I719" i="5"/>
  <c r="R719" i="5"/>
  <c r="G719" i="5"/>
  <c r="E719" i="5"/>
  <c r="J719" i="5"/>
  <c r="G720" i="5"/>
  <c r="F720" i="5"/>
  <c r="R720" i="5"/>
  <c r="J720" i="5"/>
  <c r="I720" i="5"/>
  <c r="E720" i="5"/>
  <c r="H720" i="5"/>
  <c r="R722" i="5"/>
  <c r="I722" i="5"/>
  <c r="J722" i="5"/>
  <c r="G722" i="5"/>
  <c r="F722" i="5"/>
  <c r="H722" i="5"/>
  <c r="E722" i="5"/>
  <c r="H723" i="5"/>
  <c r="I723" i="5"/>
  <c r="G723" i="5"/>
  <c r="R723" i="5"/>
  <c r="J723" i="5"/>
  <c r="E723" i="5"/>
  <c r="F723" i="5"/>
  <c r="E724" i="5"/>
  <c r="I724" i="5"/>
  <c r="H724" i="5"/>
  <c r="G724" i="5"/>
  <c r="J724" i="5"/>
  <c r="F724" i="5"/>
  <c r="R724" i="5"/>
  <c r="H725" i="5"/>
  <c r="E725" i="5"/>
  <c r="I725" i="5"/>
  <c r="G725" i="5"/>
  <c r="F725" i="5"/>
  <c r="J725" i="5"/>
  <c r="R725" i="5"/>
  <c r="G726" i="5"/>
  <c r="J726" i="5"/>
  <c r="E726" i="5"/>
  <c r="I726" i="5"/>
  <c r="F726" i="5"/>
  <c r="R726" i="5"/>
  <c r="H726" i="5"/>
  <c r="J727" i="5"/>
  <c r="R727" i="5"/>
  <c r="F727" i="5"/>
  <c r="H727" i="5"/>
  <c r="I727" i="5"/>
  <c r="G727" i="5"/>
  <c r="E727" i="5"/>
  <c r="I728" i="5"/>
  <c r="R728" i="5"/>
  <c r="H728" i="5"/>
  <c r="G728" i="5"/>
  <c r="J728" i="5"/>
  <c r="F728" i="5"/>
  <c r="E728" i="5"/>
  <c r="G729" i="5"/>
  <c r="E729" i="5"/>
  <c r="H729" i="5"/>
  <c r="R729" i="5"/>
  <c r="J729" i="5"/>
  <c r="F729" i="5"/>
  <c r="I729" i="5"/>
  <c r="I730" i="5"/>
  <c r="F730" i="5"/>
  <c r="G730" i="5"/>
  <c r="H730" i="5"/>
  <c r="J730" i="5"/>
  <c r="E730" i="5"/>
  <c r="R730" i="5"/>
  <c r="J731" i="5"/>
  <c r="H731" i="5"/>
  <c r="I731" i="5"/>
  <c r="G731" i="5"/>
  <c r="R731" i="5"/>
  <c r="F731" i="5"/>
  <c r="E731" i="5"/>
  <c r="E732" i="5"/>
  <c r="H732" i="5"/>
  <c r="G732" i="5"/>
  <c r="I732" i="5"/>
  <c r="R732" i="5"/>
  <c r="F732" i="5"/>
  <c r="J732" i="5"/>
  <c r="H733" i="5"/>
  <c r="F733" i="5"/>
  <c r="I733" i="5"/>
  <c r="R733" i="5"/>
  <c r="J733" i="5"/>
  <c r="G733" i="5"/>
  <c r="E733" i="5"/>
  <c r="H735" i="5"/>
  <c r="E735" i="5"/>
  <c r="R735" i="5"/>
  <c r="J735" i="5"/>
  <c r="G735" i="5"/>
  <c r="F735" i="5"/>
  <c r="I735" i="5"/>
  <c r="R736" i="5"/>
  <c r="I736" i="5"/>
  <c r="F736" i="5"/>
  <c r="H736" i="5"/>
  <c r="E736" i="5"/>
  <c r="J736" i="5"/>
  <c r="G736" i="5"/>
  <c r="F737" i="5"/>
  <c r="G737" i="5"/>
  <c r="E737" i="5"/>
  <c r="J737" i="5"/>
  <c r="H737" i="5"/>
  <c r="R737" i="5"/>
  <c r="I737" i="5"/>
  <c r="E738" i="5"/>
  <c r="H738" i="5"/>
  <c r="I738" i="5"/>
  <c r="G738" i="5"/>
  <c r="J738" i="5"/>
  <c r="F738" i="5"/>
  <c r="R738" i="5"/>
  <c r="G739" i="5"/>
  <c r="F739" i="5"/>
  <c r="J739" i="5"/>
  <c r="H739" i="5"/>
  <c r="R739" i="5"/>
  <c r="I739" i="5"/>
  <c r="E739" i="5"/>
  <c r="R740" i="5"/>
  <c r="G740" i="5"/>
  <c r="F740" i="5"/>
  <c r="H740" i="5"/>
  <c r="J740" i="5"/>
  <c r="I740" i="5"/>
  <c r="E740" i="5"/>
  <c r="I741" i="5"/>
  <c r="F741" i="5"/>
  <c r="J741" i="5"/>
  <c r="R741" i="5"/>
  <c r="G741" i="5"/>
  <c r="H741" i="5"/>
  <c r="E741" i="5"/>
  <c r="F742" i="5"/>
  <c r="H742" i="5"/>
  <c r="G742" i="5"/>
  <c r="R742" i="5"/>
  <c r="E742" i="5"/>
  <c r="I742" i="5"/>
  <c r="J742" i="5"/>
  <c r="G743" i="5"/>
  <c r="H743" i="5"/>
  <c r="F743" i="5"/>
  <c r="I743" i="5"/>
  <c r="R743" i="5"/>
  <c r="E743" i="5"/>
  <c r="J743" i="5"/>
  <c r="E744" i="5"/>
  <c r="J744" i="5"/>
  <c r="I744" i="5"/>
  <c r="H744" i="5"/>
  <c r="F744" i="5"/>
  <c r="R744" i="5"/>
  <c r="G744" i="5"/>
  <c r="H746" i="5"/>
  <c r="G746" i="5"/>
  <c r="F746" i="5"/>
  <c r="I746" i="5"/>
  <c r="J746" i="5"/>
  <c r="R746" i="5"/>
  <c r="E746" i="5"/>
  <c r="F747" i="5"/>
  <c r="R747" i="5"/>
  <c r="G747" i="5"/>
  <c r="I747" i="5"/>
  <c r="H747" i="5"/>
  <c r="J747" i="5"/>
  <c r="E747" i="5"/>
  <c r="R748" i="5"/>
  <c r="E748" i="5"/>
  <c r="J748" i="5"/>
  <c r="I748" i="5"/>
  <c r="H748" i="5"/>
  <c r="F748" i="5"/>
  <c r="G748" i="5"/>
  <c r="E749" i="5"/>
  <c r="F749" i="5"/>
  <c r="R749" i="5"/>
  <c r="G749" i="5"/>
  <c r="I749" i="5"/>
  <c r="H749" i="5"/>
  <c r="J749" i="5"/>
  <c r="G750" i="5"/>
  <c r="F750" i="5"/>
  <c r="I750" i="5"/>
  <c r="R750" i="5"/>
  <c r="H750" i="5"/>
  <c r="E750" i="5"/>
  <c r="J750" i="5"/>
  <c r="F751" i="5"/>
  <c r="E751" i="5"/>
  <c r="H751" i="5"/>
  <c r="G751" i="5"/>
  <c r="R751" i="5"/>
  <c r="I751" i="5"/>
  <c r="J751" i="5"/>
  <c r="G752" i="5"/>
  <c r="H752" i="5"/>
  <c r="J752" i="5"/>
  <c r="R752" i="5"/>
  <c r="F752" i="5"/>
  <c r="E752" i="5"/>
  <c r="I752" i="5"/>
  <c r="H754" i="5"/>
  <c r="G754" i="5"/>
  <c r="J754" i="5"/>
  <c r="E754" i="5"/>
  <c r="F754" i="5"/>
  <c r="R754" i="5"/>
  <c r="I754" i="5"/>
  <c r="J755" i="5"/>
  <c r="R755" i="5"/>
  <c r="H755" i="5"/>
  <c r="G755" i="5"/>
  <c r="F755" i="5"/>
  <c r="I755" i="5"/>
  <c r="E755" i="5"/>
  <c r="J756" i="5"/>
  <c r="R756" i="5"/>
  <c r="F756" i="5"/>
  <c r="H756" i="5"/>
  <c r="G756" i="5"/>
  <c r="I756" i="5"/>
  <c r="E756" i="5"/>
  <c r="R757" i="5"/>
  <c r="G757" i="5"/>
  <c r="J757" i="5"/>
  <c r="H757" i="5"/>
  <c r="F757" i="5"/>
  <c r="I757" i="5"/>
  <c r="E757" i="5"/>
  <c r="R759" i="5"/>
  <c r="I759" i="5"/>
  <c r="G759" i="5"/>
  <c r="F759" i="5"/>
  <c r="H759" i="5"/>
  <c r="J759" i="5"/>
  <c r="E759" i="5"/>
  <c r="J760" i="5"/>
  <c r="R760" i="5"/>
  <c r="I760" i="5"/>
  <c r="G760" i="5"/>
  <c r="E760" i="5"/>
  <c r="F760" i="5"/>
  <c r="H760" i="5"/>
  <c r="F762" i="5"/>
  <c r="E762" i="5"/>
  <c r="J762" i="5"/>
  <c r="R762" i="5"/>
  <c r="I762" i="5"/>
  <c r="H762" i="5"/>
  <c r="G762" i="5"/>
  <c r="H763" i="5"/>
  <c r="R763" i="5"/>
  <c r="I763" i="5"/>
  <c r="J763" i="5"/>
  <c r="F763" i="5"/>
  <c r="G763" i="5"/>
  <c r="E763" i="5"/>
  <c r="J764" i="5"/>
  <c r="E764" i="5"/>
  <c r="G764" i="5"/>
  <c r="I764" i="5"/>
  <c r="R764" i="5"/>
  <c r="H764" i="5"/>
  <c r="F764" i="5"/>
  <c r="F765" i="5"/>
  <c r="I765" i="5"/>
  <c r="J765" i="5"/>
  <c r="R765" i="5"/>
  <c r="H765" i="5"/>
  <c r="E765" i="5"/>
  <c r="G765" i="5"/>
  <c r="R766" i="5"/>
  <c r="F766" i="5"/>
  <c r="G766" i="5"/>
  <c r="E766" i="5"/>
  <c r="I766" i="5"/>
  <c r="H766" i="5"/>
  <c r="J766" i="5"/>
  <c r="G767" i="5"/>
  <c r="R767" i="5"/>
  <c r="J767" i="5"/>
  <c r="F767" i="5"/>
  <c r="I767" i="5"/>
  <c r="H767" i="5"/>
  <c r="E767" i="5"/>
  <c r="F768" i="5"/>
  <c r="J768" i="5"/>
  <c r="I768" i="5"/>
  <c r="R768" i="5"/>
  <c r="H768" i="5"/>
  <c r="G768" i="5"/>
  <c r="E768" i="5"/>
  <c r="R769" i="5"/>
  <c r="E769" i="5"/>
  <c r="J769" i="5"/>
  <c r="I769" i="5"/>
  <c r="G769" i="5"/>
  <c r="F769" i="5"/>
  <c r="H769" i="5"/>
  <c r="I770" i="5"/>
  <c r="G770" i="5"/>
  <c r="R770" i="5"/>
  <c r="E770" i="5"/>
  <c r="J770" i="5"/>
  <c r="H770" i="5"/>
  <c r="F770" i="5"/>
  <c r="F771" i="5"/>
  <c r="J771" i="5"/>
  <c r="H771" i="5"/>
  <c r="I771" i="5"/>
  <c r="E771" i="5"/>
  <c r="R771" i="5"/>
  <c r="G771" i="5"/>
  <c r="R772" i="5"/>
  <c r="F772" i="5"/>
  <c r="G772" i="5"/>
  <c r="J772" i="5"/>
  <c r="I772" i="5"/>
  <c r="H772" i="5"/>
  <c r="E772" i="5"/>
  <c r="H773" i="5"/>
  <c r="R773" i="5"/>
  <c r="F773" i="5"/>
  <c r="E773" i="5"/>
  <c r="G773" i="5"/>
  <c r="I773" i="5"/>
  <c r="J773" i="5"/>
  <c r="E774" i="5"/>
  <c r="J774" i="5"/>
  <c r="R774" i="5"/>
  <c r="H774" i="5"/>
  <c r="G774" i="5"/>
  <c r="F774" i="5"/>
  <c r="I774" i="5"/>
  <c r="F775" i="5"/>
  <c r="G775" i="5"/>
  <c r="H775" i="5"/>
  <c r="R775" i="5"/>
  <c r="I775" i="5"/>
  <c r="J775" i="5"/>
  <c r="E775" i="5"/>
  <c r="F776" i="5"/>
  <c r="J776" i="5"/>
  <c r="E776" i="5"/>
  <c r="R776" i="5"/>
  <c r="I776" i="5"/>
  <c r="G776" i="5"/>
  <c r="H776" i="5"/>
  <c r="F777" i="5"/>
  <c r="G777" i="5"/>
  <c r="J777" i="5"/>
  <c r="H777" i="5"/>
  <c r="I777" i="5"/>
  <c r="E777" i="5"/>
  <c r="R777" i="5"/>
  <c r="I778" i="5"/>
  <c r="J778" i="5"/>
  <c r="E778" i="5"/>
  <c r="F778" i="5"/>
  <c r="G778" i="5"/>
  <c r="H778" i="5"/>
  <c r="R778" i="5"/>
  <c r="H779" i="5"/>
  <c r="F779" i="5"/>
  <c r="E779" i="5"/>
  <c r="I779" i="5"/>
  <c r="J779" i="5"/>
  <c r="R779" i="5"/>
  <c r="G779" i="5"/>
  <c r="I780" i="5"/>
  <c r="R780" i="5"/>
  <c r="J780" i="5"/>
  <c r="E780" i="5"/>
  <c r="F780" i="5"/>
  <c r="G780" i="5"/>
  <c r="H780" i="5"/>
  <c r="G781" i="5"/>
  <c r="H781" i="5"/>
  <c r="R781" i="5"/>
  <c r="E781" i="5"/>
  <c r="F781" i="5"/>
  <c r="J781" i="5"/>
  <c r="I781" i="5"/>
  <c r="G782" i="5"/>
  <c r="E782" i="5"/>
  <c r="H782" i="5"/>
  <c r="R782" i="5"/>
  <c r="I782" i="5"/>
  <c r="J782" i="5"/>
  <c r="F782" i="5"/>
  <c r="R783" i="5"/>
  <c r="I783" i="5"/>
  <c r="H783" i="5"/>
  <c r="J783" i="5"/>
  <c r="F783" i="5"/>
  <c r="G783" i="5"/>
  <c r="E783" i="5"/>
  <c r="J784" i="5"/>
  <c r="G784" i="5"/>
  <c r="E784" i="5"/>
  <c r="R784" i="5"/>
  <c r="F784" i="5"/>
  <c r="I784" i="5"/>
  <c r="H784" i="5"/>
  <c r="F785" i="5"/>
  <c r="H785" i="5"/>
  <c r="I785" i="5"/>
  <c r="E785" i="5"/>
  <c r="J785" i="5"/>
  <c r="R785" i="5"/>
  <c r="G785" i="5"/>
  <c r="F786" i="5"/>
  <c r="G786" i="5"/>
  <c r="H786" i="5"/>
  <c r="E786" i="5"/>
  <c r="I786" i="5"/>
  <c r="R786" i="5"/>
  <c r="J786" i="5"/>
  <c r="F787" i="5"/>
  <c r="J787" i="5"/>
  <c r="E787" i="5"/>
  <c r="G787" i="5"/>
  <c r="R787" i="5"/>
  <c r="I787" i="5"/>
  <c r="H787" i="5"/>
  <c r="F788" i="5"/>
  <c r="H788" i="5"/>
  <c r="J788" i="5"/>
  <c r="G788" i="5"/>
  <c r="I788" i="5"/>
  <c r="E788" i="5"/>
  <c r="R788" i="5"/>
  <c r="G789" i="5"/>
  <c r="J789" i="5"/>
  <c r="H789" i="5"/>
  <c r="R789" i="5"/>
  <c r="E789" i="5"/>
  <c r="I789" i="5"/>
  <c r="F789" i="5"/>
  <c r="H790" i="5"/>
  <c r="R790" i="5"/>
  <c r="E790" i="5"/>
  <c r="G790" i="5"/>
  <c r="F790" i="5"/>
  <c r="I790" i="5"/>
  <c r="J790" i="5"/>
  <c r="E791" i="5"/>
  <c r="I791" i="5"/>
  <c r="F791" i="5"/>
  <c r="J791" i="5"/>
  <c r="H791" i="5"/>
  <c r="R791" i="5"/>
  <c r="G791" i="5"/>
  <c r="F792" i="5"/>
  <c r="G792" i="5"/>
  <c r="R792" i="5"/>
  <c r="E792" i="5"/>
  <c r="H792" i="5"/>
  <c r="I792" i="5"/>
  <c r="J792" i="5"/>
  <c r="G793" i="5"/>
  <c r="E793" i="5"/>
  <c r="J793" i="5"/>
  <c r="F793" i="5"/>
  <c r="H793" i="5"/>
  <c r="I793" i="5"/>
  <c r="R793" i="5"/>
  <c r="R794" i="5"/>
  <c r="E794" i="5"/>
  <c r="F794" i="5"/>
  <c r="H794" i="5"/>
  <c r="G794" i="5"/>
  <c r="J794" i="5"/>
  <c r="I794" i="5"/>
  <c r="R795" i="5"/>
  <c r="H795" i="5"/>
  <c r="G795" i="5"/>
  <c r="E795" i="5"/>
  <c r="F795" i="5"/>
  <c r="J795" i="5"/>
  <c r="I795" i="5"/>
  <c r="I796" i="5"/>
  <c r="G796" i="5"/>
  <c r="H796" i="5"/>
  <c r="E796" i="5"/>
  <c r="R796" i="5"/>
  <c r="F796" i="5"/>
  <c r="J796" i="5"/>
  <c r="I797" i="5"/>
  <c r="E797" i="5"/>
  <c r="J797" i="5"/>
  <c r="R797" i="5"/>
  <c r="G797" i="5"/>
  <c r="H797" i="5"/>
  <c r="F797" i="5"/>
  <c r="I798" i="5"/>
  <c r="H798" i="5"/>
  <c r="G798" i="5"/>
  <c r="E798" i="5"/>
  <c r="R798" i="5"/>
  <c r="J798" i="5"/>
  <c r="F798" i="5"/>
  <c r="H799" i="5"/>
  <c r="E799" i="5"/>
  <c r="F799" i="5"/>
  <c r="J799" i="5"/>
  <c r="I799" i="5"/>
  <c r="G799" i="5"/>
  <c r="R799" i="5"/>
  <c r="E800" i="5"/>
  <c r="G800" i="5"/>
  <c r="H800" i="5"/>
  <c r="F800" i="5"/>
  <c r="I800" i="5"/>
  <c r="R800" i="5"/>
  <c r="J800" i="5"/>
  <c r="I801" i="5"/>
  <c r="R801" i="5"/>
  <c r="E801" i="5"/>
  <c r="F801" i="5"/>
  <c r="J801" i="5"/>
  <c r="G801" i="5"/>
  <c r="H801" i="5"/>
  <c r="J802" i="5"/>
  <c r="E802" i="5"/>
  <c r="I802" i="5"/>
  <c r="H802" i="5"/>
  <c r="G802" i="5"/>
  <c r="R802" i="5"/>
  <c r="F802" i="5"/>
  <c r="H803" i="5"/>
  <c r="R803" i="5"/>
  <c r="G803" i="5"/>
  <c r="E803" i="5"/>
  <c r="J803" i="5"/>
  <c r="I803" i="5"/>
  <c r="F803" i="5"/>
  <c r="E804" i="5"/>
  <c r="R804" i="5"/>
  <c r="I804" i="5"/>
  <c r="J804" i="5"/>
  <c r="G804" i="5"/>
  <c r="F804" i="5"/>
  <c r="H804" i="5"/>
  <c r="E805" i="5"/>
  <c r="H805" i="5"/>
  <c r="R805" i="5"/>
  <c r="I805" i="5"/>
  <c r="G805" i="5"/>
  <c r="F805" i="5"/>
  <c r="J805" i="5"/>
  <c r="F806" i="5"/>
  <c r="I806" i="5"/>
  <c r="H806" i="5"/>
  <c r="E806" i="5"/>
  <c r="J806" i="5"/>
  <c r="G806" i="5"/>
  <c r="R806" i="5"/>
  <c r="R807" i="5"/>
  <c r="F807" i="5"/>
  <c r="I807" i="5"/>
  <c r="H807" i="5"/>
  <c r="E807" i="5"/>
  <c r="J807" i="5"/>
  <c r="G807" i="5"/>
  <c r="I808" i="5"/>
  <c r="R808" i="5"/>
  <c r="J808" i="5"/>
  <c r="F808" i="5"/>
  <c r="H808" i="5"/>
  <c r="G808" i="5"/>
  <c r="E808" i="5"/>
  <c r="I810" i="5"/>
  <c r="E810" i="5"/>
  <c r="F810" i="5"/>
  <c r="G810" i="5"/>
  <c r="H810" i="5"/>
  <c r="R810" i="5"/>
  <c r="J810" i="5"/>
  <c r="G811" i="5"/>
  <c r="H811" i="5"/>
  <c r="F811" i="5"/>
  <c r="J811" i="5"/>
  <c r="E811" i="5"/>
  <c r="I811" i="5"/>
  <c r="R811" i="5"/>
  <c r="R812" i="5"/>
  <c r="I812" i="5"/>
  <c r="E812" i="5"/>
  <c r="H812" i="5"/>
  <c r="J812" i="5"/>
  <c r="G812" i="5"/>
  <c r="F812" i="5"/>
  <c r="J813" i="5"/>
  <c r="I813" i="5"/>
  <c r="F813" i="5"/>
  <c r="H813" i="5"/>
  <c r="R813" i="5"/>
  <c r="G813" i="5"/>
  <c r="E813" i="5"/>
  <c r="H815" i="5"/>
  <c r="F815" i="5"/>
  <c r="I815" i="5"/>
  <c r="J815" i="5"/>
  <c r="G815" i="5"/>
  <c r="R815" i="5"/>
  <c r="E815" i="5"/>
  <c r="H816" i="5"/>
  <c r="F816" i="5"/>
  <c r="I816" i="5"/>
  <c r="G816" i="5"/>
  <c r="J816" i="5"/>
  <c r="R816" i="5"/>
  <c r="E816" i="5"/>
  <c r="F817" i="5"/>
  <c r="E817" i="5"/>
  <c r="I817" i="5"/>
  <c r="H817" i="5"/>
  <c r="G817" i="5"/>
  <c r="J817" i="5"/>
  <c r="R817" i="5"/>
  <c r="I818" i="5"/>
  <c r="R818" i="5"/>
  <c r="G818" i="5"/>
  <c r="J818" i="5"/>
  <c r="E818" i="5"/>
  <c r="F818" i="5"/>
  <c r="H818" i="5"/>
  <c r="E819" i="5"/>
  <c r="I819" i="5"/>
  <c r="J819" i="5"/>
  <c r="G819" i="5"/>
  <c r="H819" i="5"/>
  <c r="F819" i="5"/>
  <c r="R819" i="5"/>
  <c r="H820" i="5"/>
  <c r="E820" i="5"/>
  <c r="R820" i="5"/>
  <c r="F820" i="5"/>
  <c r="J820" i="5"/>
  <c r="I820" i="5"/>
  <c r="G820" i="5"/>
  <c r="I821" i="5"/>
  <c r="F821" i="5"/>
  <c r="G821" i="5"/>
  <c r="R821" i="5"/>
  <c r="H821" i="5"/>
  <c r="E821" i="5"/>
  <c r="J821" i="5"/>
  <c r="I822" i="5"/>
  <c r="F822" i="5"/>
  <c r="E822" i="5"/>
  <c r="J822" i="5"/>
  <c r="R822" i="5"/>
  <c r="H822" i="5"/>
  <c r="G822" i="5"/>
  <c r="F823" i="5"/>
  <c r="I823" i="5"/>
  <c r="R823" i="5"/>
  <c r="J823" i="5"/>
  <c r="H823" i="5"/>
  <c r="G823" i="5"/>
  <c r="E823" i="5"/>
  <c r="E824" i="5"/>
  <c r="F824" i="5"/>
  <c r="J824" i="5"/>
  <c r="H824" i="5"/>
  <c r="I824" i="5"/>
  <c r="R824" i="5"/>
  <c r="G824" i="5"/>
  <c r="I825" i="5"/>
  <c r="G825" i="5"/>
  <c r="H825" i="5"/>
  <c r="J825" i="5"/>
  <c r="E825" i="5"/>
  <c r="R825" i="5"/>
  <c r="F825" i="5"/>
  <c r="E826" i="5"/>
  <c r="F826" i="5"/>
  <c r="J826" i="5"/>
  <c r="H826" i="5"/>
  <c r="I826" i="5"/>
  <c r="G826" i="5"/>
  <c r="R826" i="5"/>
  <c r="F827" i="5"/>
  <c r="I827" i="5"/>
  <c r="H827" i="5"/>
  <c r="E827" i="5"/>
  <c r="J827" i="5"/>
  <c r="R827" i="5"/>
  <c r="G827" i="5"/>
  <c r="F828" i="5"/>
  <c r="H828" i="5"/>
  <c r="I828" i="5"/>
  <c r="G828" i="5"/>
  <c r="R828" i="5"/>
  <c r="J828" i="5"/>
  <c r="E828" i="5"/>
  <c r="J829" i="5"/>
  <c r="G829" i="5"/>
  <c r="E829" i="5"/>
  <c r="R829" i="5"/>
  <c r="F829" i="5"/>
  <c r="I829" i="5"/>
  <c r="H829" i="5"/>
  <c r="G830" i="5"/>
  <c r="I830" i="5"/>
  <c r="J830" i="5"/>
  <c r="E830" i="5"/>
  <c r="R830" i="5"/>
  <c r="F830" i="5"/>
  <c r="H830" i="5"/>
  <c r="J831" i="5"/>
  <c r="F831" i="5"/>
  <c r="I831" i="5"/>
  <c r="H831" i="5"/>
  <c r="G831" i="5"/>
  <c r="E831" i="5"/>
  <c r="R831" i="5"/>
  <c r="E832" i="5"/>
  <c r="F832" i="5"/>
  <c r="J832" i="5"/>
  <c r="I832" i="5"/>
  <c r="G832" i="5"/>
  <c r="H832" i="5"/>
  <c r="R832" i="5"/>
  <c r="F833" i="5"/>
  <c r="R833" i="5"/>
  <c r="E833" i="5"/>
  <c r="H833" i="5"/>
  <c r="I833" i="5"/>
  <c r="J833" i="5"/>
  <c r="G833" i="5"/>
  <c r="E834" i="5"/>
  <c r="J834" i="5"/>
  <c r="G834" i="5"/>
  <c r="F834" i="5"/>
  <c r="R834" i="5"/>
  <c r="H834" i="5"/>
  <c r="I834" i="5"/>
  <c r="F835" i="5"/>
  <c r="G835" i="5"/>
  <c r="H835" i="5"/>
  <c r="R835" i="5"/>
  <c r="J835" i="5"/>
  <c r="E835" i="5"/>
  <c r="I835" i="5"/>
  <c r="F836" i="5"/>
  <c r="G836" i="5"/>
  <c r="I836" i="5"/>
  <c r="J836" i="5"/>
  <c r="H836" i="5"/>
  <c r="R836" i="5"/>
  <c r="E836" i="5"/>
  <c r="I837" i="5"/>
  <c r="E837" i="5"/>
  <c r="H837" i="5"/>
  <c r="G837" i="5"/>
  <c r="R837" i="5"/>
  <c r="J837" i="5"/>
  <c r="F837" i="5"/>
  <c r="E838" i="5"/>
  <c r="I838" i="5"/>
  <c r="F838" i="5"/>
  <c r="R838" i="5"/>
  <c r="H838" i="5"/>
  <c r="J838" i="5"/>
  <c r="G838" i="5"/>
  <c r="F839" i="5"/>
  <c r="J839" i="5"/>
  <c r="H839" i="5"/>
  <c r="G839" i="5"/>
  <c r="R839" i="5"/>
  <c r="E839" i="5"/>
  <c r="I839" i="5"/>
  <c r="R840" i="5"/>
  <c r="E840" i="5"/>
  <c r="F840" i="5"/>
  <c r="J840" i="5"/>
  <c r="H840" i="5"/>
  <c r="I840" i="5"/>
  <c r="G840" i="5"/>
  <c r="E842" i="5"/>
  <c r="R842" i="5"/>
  <c r="F842" i="5"/>
  <c r="I842" i="5"/>
  <c r="G842" i="5"/>
  <c r="H842" i="5"/>
  <c r="J842" i="5"/>
  <c r="E843" i="5"/>
  <c r="R843" i="5"/>
  <c r="H843" i="5"/>
  <c r="I843" i="5"/>
  <c r="F843" i="5"/>
  <c r="J843" i="5"/>
  <c r="G843" i="5"/>
  <c r="F844" i="5"/>
  <c r="J844" i="5"/>
  <c r="G844" i="5"/>
  <c r="R844" i="5"/>
  <c r="H844" i="5"/>
  <c r="I844" i="5"/>
  <c r="E844" i="5"/>
  <c r="G845" i="5"/>
  <c r="R845" i="5"/>
  <c r="E845" i="5"/>
  <c r="J845" i="5"/>
  <c r="F845" i="5"/>
  <c r="I845" i="5"/>
  <c r="H845" i="5"/>
  <c r="G846" i="5"/>
  <c r="E846" i="5"/>
  <c r="J846" i="5"/>
  <c r="I846" i="5"/>
  <c r="F846" i="5"/>
  <c r="R846" i="5"/>
  <c r="H846" i="5"/>
  <c r="J847" i="5"/>
  <c r="G847" i="5"/>
  <c r="R847" i="5"/>
  <c r="F847" i="5"/>
  <c r="E847" i="5"/>
  <c r="I847" i="5"/>
  <c r="H847" i="5"/>
  <c r="E848" i="5"/>
  <c r="J848" i="5"/>
  <c r="F848" i="5"/>
  <c r="G848" i="5"/>
  <c r="R848" i="5"/>
  <c r="H848" i="5"/>
  <c r="I848" i="5"/>
  <c r="H850" i="5"/>
  <c r="F850" i="5"/>
  <c r="E850" i="5"/>
  <c r="J850" i="5"/>
  <c r="I850" i="5"/>
  <c r="R850" i="5"/>
  <c r="G850" i="5"/>
  <c r="H851" i="5"/>
  <c r="J851" i="5"/>
  <c r="E851" i="5"/>
  <c r="I851" i="5"/>
  <c r="F851" i="5"/>
  <c r="G851" i="5"/>
  <c r="R851" i="5"/>
  <c r="F852" i="5"/>
  <c r="H852" i="5"/>
  <c r="G852" i="5"/>
  <c r="E852" i="5"/>
  <c r="J852" i="5"/>
  <c r="I852" i="5"/>
  <c r="R852" i="5"/>
  <c r="R853" i="5"/>
  <c r="F853" i="5"/>
  <c r="G853" i="5"/>
  <c r="E853" i="5"/>
  <c r="H853" i="5"/>
  <c r="J853" i="5"/>
  <c r="I853" i="5"/>
  <c r="R854" i="5"/>
  <c r="J854" i="5"/>
  <c r="E854" i="5"/>
  <c r="F854" i="5"/>
  <c r="G854" i="5"/>
  <c r="H854" i="5"/>
  <c r="I854" i="5"/>
  <c r="I855" i="5"/>
  <c r="H855" i="5"/>
  <c r="G855" i="5"/>
  <c r="J855" i="5"/>
  <c r="F855" i="5"/>
  <c r="R855" i="5"/>
  <c r="E855" i="5"/>
  <c r="G856" i="5"/>
  <c r="R856" i="5"/>
  <c r="I856" i="5"/>
  <c r="J856" i="5"/>
  <c r="E856" i="5"/>
  <c r="H856" i="5"/>
  <c r="F856" i="5"/>
  <c r="R858" i="5"/>
  <c r="J858" i="5"/>
  <c r="H858" i="5"/>
  <c r="F858" i="5"/>
  <c r="E858" i="5"/>
  <c r="I858" i="5"/>
  <c r="G858" i="5"/>
  <c r="I859" i="5"/>
  <c r="E859" i="5"/>
  <c r="G859" i="5"/>
  <c r="H859" i="5"/>
  <c r="R859" i="5"/>
  <c r="F859" i="5"/>
  <c r="J859" i="5"/>
  <c r="I860" i="5"/>
  <c r="R860" i="5"/>
  <c r="E860" i="5"/>
  <c r="H860" i="5"/>
  <c r="G860" i="5"/>
  <c r="F860" i="5"/>
  <c r="J860" i="5"/>
  <c r="R861" i="5"/>
  <c r="F861" i="5"/>
  <c r="I861" i="5"/>
  <c r="G861" i="5"/>
  <c r="J861" i="5"/>
  <c r="H861" i="5"/>
  <c r="E861" i="5"/>
  <c r="R862" i="5"/>
  <c r="F862" i="5"/>
  <c r="I862" i="5"/>
  <c r="J862" i="5"/>
  <c r="G862" i="5"/>
  <c r="E862" i="5"/>
  <c r="H862" i="5"/>
  <c r="J863" i="5"/>
  <c r="H863" i="5"/>
  <c r="E863" i="5"/>
  <c r="R863" i="5"/>
  <c r="F863" i="5"/>
  <c r="I863" i="5"/>
  <c r="G863" i="5"/>
  <c r="J864" i="5"/>
  <c r="H864" i="5"/>
  <c r="F864" i="5"/>
  <c r="G864" i="5"/>
  <c r="E864" i="5"/>
  <c r="R864" i="5"/>
  <c r="I864" i="5"/>
  <c r="R866" i="5"/>
  <c r="F866" i="5"/>
  <c r="G866" i="5"/>
  <c r="E866" i="5"/>
  <c r="I866" i="5"/>
  <c r="H866" i="5"/>
  <c r="J866" i="5"/>
  <c r="I867" i="5"/>
  <c r="G867" i="5"/>
  <c r="R867" i="5"/>
  <c r="E867" i="5"/>
  <c r="F867" i="5"/>
  <c r="J867" i="5"/>
  <c r="H867" i="5"/>
  <c r="E868" i="5"/>
  <c r="F868" i="5"/>
  <c r="G868" i="5"/>
  <c r="R868" i="5"/>
  <c r="J868" i="5"/>
  <c r="I868" i="5"/>
  <c r="H868" i="5"/>
  <c r="J869" i="5"/>
  <c r="E869" i="5"/>
  <c r="F869" i="5"/>
  <c r="I869" i="5"/>
  <c r="R869" i="5"/>
  <c r="H869" i="5"/>
  <c r="G869" i="5"/>
  <c r="J870" i="5"/>
  <c r="F870" i="5"/>
  <c r="G870" i="5"/>
  <c r="H870" i="5"/>
  <c r="I870" i="5"/>
  <c r="E870" i="5"/>
  <c r="R870" i="5"/>
  <c r="I871" i="5"/>
  <c r="J871" i="5"/>
  <c r="F871" i="5"/>
  <c r="E871" i="5"/>
  <c r="R871" i="5"/>
  <c r="H871" i="5"/>
  <c r="G871" i="5"/>
  <c r="F872" i="5"/>
  <c r="I872" i="5"/>
  <c r="E872" i="5"/>
  <c r="H872" i="5"/>
  <c r="J872" i="5"/>
  <c r="R872" i="5"/>
  <c r="G872" i="5"/>
  <c r="G873" i="5"/>
  <c r="H873" i="5"/>
  <c r="I873" i="5"/>
  <c r="R873" i="5"/>
  <c r="F873" i="5"/>
  <c r="J873" i="5"/>
  <c r="E873" i="5"/>
  <c r="G874" i="5"/>
  <c r="H874" i="5"/>
  <c r="J874" i="5"/>
  <c r="R874" i="5"/>
  <c r="F874" i="5"/>
  <c r="E874" i="5"/>
  <c r="I874" i="5"/>
  <c r="G875" i="5"/>
  <c r="R875" i="5"/>
  <c r="I875" i="5"/>
  <c r="J875" i="5"/>
  <c r="F875" i="5"/>
  <c r="H875" i="5"/>
  <c r="E875" i="5"/>
  <c r="E876" i="5"/>
  <c r="R876" i="5"/>
  <c r="J876" i="5"/>
  <c r="I876" i="5"/>
  <c r="H876" i="5"/>
  <c r="F876" i="5"/>
  <c r="G876" i="5"/>
  <c r="J877" i="5"/>
  <c r="R877" i="5"/>
  <c r="I877" i="5"/>
  <c r="F877" i="5"/>
  <c r="G877" i="5"/>
  <c r="E877" i="5"/>
  <c r="H877" i="5"/>
  <c r="J878" i="5"/>
  <c r="E878" i="5"/>
  <c r="F878" i="5"/>
  <c r="I878" i="5"/>
  <c r="G878" i="5"/>
  <c r="R878" i="5"/>
  <c r="H878" i="5"/>
  <c r="G879" i="5"/>
  <c r="R879" i="5"/>
  <c r="H879" i="5"/>
  <c r="F879" i="5"/>
  <c r="E879" i="5"/>
  <c r="J879" i="5"/>
  <c r="I879" i="5"/>
  <c r="G880" i="5"/>
  <c r="H880" i="5"/>
  <c r="F880" i="5"/>
  <c r="E880" i="5"/>
  <c r="R880" i="5"/>
  <c r="I880" i="5"/>
  <c r="J880" i="5"/>
  <c r="J881" i="5"/>
  <c r="I881" i="5"/>
  <c r="F881" i="5"/>
  <c r="H881" i="5"/>
  <c r="E881" i="5"/>
  <c r="G881" i="5"/>
  <c r="R881" i="5"/>
  <c r="E882" i="5"/>
  <c r="H882" i="5"/>
  <c r="J882" i="5"/>
  <c r="I882" i="5"/>
  <c r="R882" i="5"/>
  <c r="F882" i="5"/>
  <c r="G882" i="5"/>
  <c r="J883" i="5"/>
  <c r="I883" i="5"/>
  <c r="G883" i="5"/>
  <c r="H883" i="5"/>
  <c r="R883" i="5"/>
  <c r="F883" i="5"/>
  <c r="E883" i="5"/>
  <c r="E884" i="5"/>
  <c r="G884" i="5"/>
  <c r="R884" i="5"/>
  <c r="J884" i="5"/>
  <c r="I884" i="5"/>
  <c r="H884" i="5"/>
  <c r="F884" i="5"/>
  <c r="J885" i="5"/>
  <c r="F885" i="5"/>
  <c r="E885" i="5"/>
  <c r="R885" i="5"/>
  <c r="G885" i="5"/>
  <c r="H885" i="5"/>
  <c r="I885" i="5"/>
  <c r="I886" i="5"/>
  <c r="F886" i="5"/>
  <c r="R886" i="5"/>
  <c r="J886" i="5"/>
  <c r="H886" i="5"/>
  <c r="G886" i="5"/>
  <c r="E886" i="5"/>
  <c r="J887" i="5"/>
  <c r="H887" i="5"/>
  <c r="F887" i="5"/>
  <c r="R887" i="5"/>
  <c r="I887" i="5"/>
  <c r="G887" i="5"/>
  <c r="E887" i="5"/>
  <c r="I888" i="5"/>
  <c r="H888" i="5"/>
  <c r="F888" i="5"/>
  <c r="G888" i="5"/>
  <c r="J888" i="5"/>
  <c r="R888" i="5"/>
  <c r="E888" i="5"/>
  <c r="G889" i="5"/>
  <c r="H889" i="5"/>
  <c r="R889" i="5"/>
  <c r="E889" i="5"/>
  <c r="F889" i="5"/>
  <c r="I889" i="5"/>
  <c r="J889" i="5"/>
  <c r="I890" i="5"/>
  <c r="G890" i="5"/>
  <c r="J890" i="5"/>
  <c r="R890" i="5"/>
  <c r="E890" i="5"/>
  <c r="H890" i="5"/>
  <c r="F890" i="5"/>
  <c r="J891" i="5"/>
  <c r="E891" i="5"/>
  <c r="G891" i="5"/>
  <c r="I891" i="5"/>
  <c r="F891" i="5"/>
  <c r="R891" i="5"/>
  <c r="H891" i="5"/>
  <c r="H892" i="5"/>
  <c r="J892" i="5"/>
  <c r="F892" i="5"/>
  <c r="R892" i="5"/>
  <c r="G892" i="5"/>
  <c r="I892" i="5"/>
  <c r="E892" i="5"/>
  <c r="I893" i="5"/>
  <c r="R893" i="5"/>
  <c r="F893" i="5"/>
  <c r="J893" i="5"/>
  <c r="E893" i="5"/>
  <c r="G893" i="5"/>
  <c r="H893" i="5"/>
  <c r="R895" i="5"/>
  <c r="H895" i="5"/>
  <c r="G895" i="5"/>
  <c r="E895" i="5"/>
  <c r="J895" i="5"/>
  <c r="F895" i="5"/>
  <c r="I895" i="5"/>
  <c r="R896" i="5"/>
  <c r="G896" i="5"/>
  <c r="I896" i="5"/>
  <c r="F896" i="5"/>
  <c r="H896" i="5"/>
  <c r="J896" i="5"/>
  <c r="E896" i="5"/>
  <c r="E897" i="5"/>
  <c r="R897" i="5"/>
  <c r="J897" i="5"/>
  <c r="I897" i="5"/>
  <c r="H897" i="5"/>
  <c r="F897" i="5"/>
  <c r="G897" i="5"/>
  <c r="H898" i="5"/>
  <c r="R898" i="5"/>
  <c r="J898" i="5"/>
  <c r="G898" i="5"/>
  <c r="I898" i="5"/>
  <c r="E898" i="5"/>
  <c r="F898" i="5"/>
  <c r="H899" i="5"/>
  <c r="J899" i="5"/>
  <c r="E899" i="5"/>
  <c r="R899" i="5"/>
  <c r="G899" i="5"/>
  <c r="I899" i="5"/>
  <c r="F899" i="5"/>
  <c r="F900" i="5"/>
  <c r="J900" i="5"/>
  <c r="I900" i="5"/>
  <c r="G900" i="5"/>
  <c r="H900" i="5"/>
  <c r="R900" i="5"/>
  <c r="E900" i="5"/>
  <c r="R901" i="5"/>
  <c r="E901" i="5"/>
  <c r="J901" i="5"/>
  <c r="F901" i="5"/>
  <c r="I901" i="5"/>
  <c r="G901" i="5"/>
  <c r="H901" i="5"/>
  <c r="I903" i="5"/>
  <c r="H903" i="5"/>
  <c r="F903" i="5"/>
  <c r="R903" i="5"/>
  <c r="E903" i="5"/>
  <c r="G903" i="5"/>
  <c r="J903" i="5"/>
  <c r="R904" i="5"/>
  <c r="G904" i="5"/>
  <c r="J904" i="5"/>
  <c r="E904" i="5"/>
  <c r="F904" i="5"/>
  <c r="I904" i="5"/>
  <c r="H904" i="5"/>
  <c r="I905" i="5"/>
  <c r="G905" i="5"/>
  <c r="J905" i="5"/>
  <c r="R905" i="5"/>
  <c r="E905" i="5"/>
  <c r="F905" i="5"/>
  <c r="H905" i="5"/>
  <c r="F906" i="5"/>
  <c r="J906" i="5"/>
  <c r="R906" i="5"/>
  <c r="I906" i="5"/>
  <c r="H906" i="5"/>
  <c r="G906" i="5"/>
  <c r="E906" i="5"/>
  <c r="G907" i="5"/>
  <c r="R907" i="5"/>
  <c r="I907" i="5"/>
  <c r="H907" i="5"/>
  <c r="E907" i="5"/>
  <c r="F907" i="5"/>
  <c r="J907" i="5"/>
  <c r="I908" i="5"/>
  <c r="J908" i="5"/>
  <c r="R908" i="5"/>
  <c r="F908" i="5"/>
  <c r="G908" i="5"/>
  <c r="H908" i="5"/>
  <c r="E908" i="5"/>
  <c r="I909" i="5"/>
  <c r="R909" i="5"/>
  <c r="H909" i="5"/>
  <c r="G909" i="5"/>
  <c r="J909" i="5"/>
  <c r="E909" i="5"/>
  <c r="F909" i="5"/>
  <c r="E910" i="5"/>
  <c r="F910" i="5"/>
  <c r="G910" i="5"/>
  <c r="I910" i="5"/>
  <c r="R910" i="5"/>
  <c r="H910" i="5"/>
  <c r="J910" i="5"/>
  <c r="I911" i="5"/>
  <c r="E911" i="5"/>
  <c r="H911" i="5"/>
  <c r="R911" i="5"/>
  <c r="J911" i="5"/>
  <c r="G911" i="5"/>
  <c r="F911" i="5"/>
  <c r="I912" i="5"/>
  <c r="H912" i="5"/>
  <c r="G912" i="5"/>
  <c r="F912" i="5"/>
  <c r="R912" i="5"/>
  <c r="J912" i="5"/>
  <c r="E912" i="5"/>
  <c r="I913" i="5"/>
  <c r="J913" i="5"/>
  <c r="G913" i="5"/>
  <c r="F913" i="5"/>
  <c r="E913" i="5"/>
  <c r="R913" i="5"/>
  <c r="H913" i="5"/>
  <c r="R914" i="5"/>
  <c r="G914" i="5"/>
  <c r="F914" i="5"/>
  <c r="J914" i="5"/>
  <c r="H914" i="5"/>
  <c r="I914" i="5"/>
  <c r="E914" i="5"/>
  <c r="F915" i="5"/>
  <c r="H915" i="5"/>
  <c r="E915" i="5"/>
  <c r="R915" i="5"/>
  <c r="J915" i="5"/>
  <c r="I915" i="5"/>
  <c r="G915" i="5"/>
  <c r="J916" i="5"/>
  <c r="G916" i="5"/>
  <c r="H916" i="5"/>
  <c r="I916" i="5"/>
  <c r="E916" i="5"/>
  <c r="F916" i="5"/>
  <c r="R916" i="5"/>
  <c r="G917" i="5"/>
  <c r="E917" i="5"/>
  <c r="H917" i="5"/>
  <c r="J917" i="5"/>
  <c r="I917" i="5"/>
  <c r="R917" i="5"/>
  <c r="F917" i="5"/>
  <c r="R919" i="5"/>
  <c r="J919" i="5"/>
  <c r="H919" i="5"/>
  <c r="G919" i="5"/>
  <c r="F919" i="5"/>
  <c r="I919" i="5"/>
  <c r="E919" i="5"/>
  <c r="G920" i="5"/>
  <c r="I920" i="5"/>
  <c r="F920" i="5"/>
  <c r="J920" i="5"/>
  <c r="H920" i="5"/>
  <c r="R920" i="5"/>
  <c r="E920" i="5"/>
  <c r="I921" i="5"/>
  <c r="H921" i="5"/>
  <c r="J921" i="5"/>
  <c r="E921" i="5"/>
  <c r="G921" i="5"/>
  <c r="F921" i="5"/>
  <c r="R921" i="5"/>
  <c r="J922" i="5"/>
  <c r="G922" i="5"/>
  <c r="F922" i="5"/>
  <c r="I922" i="5"/>
  <c r="R922" i="5"/>
  <c r="H922" i="5"/>
  <c r="E922" i="5"/>
  <c r="F923" i="5"/>
  <c r="R923" i="5"/>
  <c r="J923" i="5"/>
  <c r="E923" i="5"/>
  <c r="G923" i="5"/>
  <c r="H923" i="5"/>
  <c r="I923" i="5"/>
  <c r="G924" i="5"/>
  <c r="F924" i="5"/>
  <c r="E924" i="5"/>
  <c r="J924" i="5"/>
  <c r="I924" i="5"/>
  <c r="R924" i="5"/>
  <c r="H924" i="5"/>
  <c r="G925" i="5"/>
  <c r="E925" i="5"/>
  <c r="F925" i="5"/>
  <c r="I925" i="5"/>
  <c r="R925" i="5"/>
  <c r="H925" i="5"/>
  <c r="J925" i="5"/>
  <c r="J927" i="5"/>
  <c r="F927" i="5"/>
  <c r="E927" i="5"/>
  <c r="G927" i="5"/>
  <c r="R927" i="5"/>
  <c r="I927" i="5"/>
  <c r="H927" i="5"/>
  <c r="H928" i="5"/>
  <c r="E928" i="5"/>
  <c r="G928" i="5"/>
  <c r="F928" i="5"/>
  <c r="R928" i="5"/>
  <c r="J928" i="5"/>
  <c r="I928" i="5"/>
  <c r="J929" i="5"/>
  <c r="G929" i="5"/>
  <c r="R929" i="5"/>
  <c r="I929" i="5"/>
  <c r="F929" i="5"/>
  <c r="E929" i="5"/>
  <c r="H929" i="5"/>
  <c r="R930" i="5"/>
  <c r="H930" i="5"/>
  <c r="E930" i="5"/>
  <c r="I930" i="5"/>
  <c r="J930" i="5"/>
  <c r="G930" i="5"/>
  <c r="F930" i="5"/>
  <c r="J931" i="5"/>
  <c r="G931" i="5"/>
  <c r="I931" i="5"/>
  <c r="F931" i="5"/>
  <c r="E931" i="5"/>
  <c r="H931" i="5"/>
  <c r="R931" i="5"/>
  <c r="E932" i="5"/>
  <c r="R932" i="5"/>
  <c r="H932" i="5"/>
  <c r="J932" i="5"/>
  <c r="G932" i="5"/>
  <c r="I932" i="5"/>
  <c r="F932" i="5"/>
  <c r="E933" i="5"/>
  <c r="F933" i="5"/>
  <c r="R933" i="5"/>
  <c r="H933" i="5"/>
  <c r="J933" i="5"/>
  <c r="G933" i="5"/>
  <c r="I933" i="5"/>
  <c r="R934" i="5"/>
  <c r="F934" i="5"/>
  <c r="J934" i="5"/>
  <c r="E934" i="5"/>
  <c r="G934" i="5"/>
  <c r="H934" i="5"/>
  <c r="I934" i="5"/>
  <c r="J935" i="5"/>
  <c r="F935" i="5"/>
  <c r="E935" i="5"/>
  <c r="H935" i="5"/>
  <c r="G935" i="5"/>
  <c r="R935" i="5"/>
  <c r="I935" i="5"/>
  <c r="I936" i="5"/>
  <c r="G936" i="5"/>
  <c r="J936" i="5"/>
  <c r="F936" i="5"/>
  <c r="R936" i="5"/>
  <c r="E936" i="5"/>
  <c r="H936" i="5"/>
  <c r="F937" i="5"/>
  <c r="H937" i="5"/>
  <c r="E937" i="5"/>
  <c r="R937" i="5"/>
  <c r="I937" i="5"/>
  <c r="J937" i="5"/>
  <c r="G937" i="5"/>
  <c r="F938" i="5"/>
  <c r="E938" i="5"/>
  <c r="H938" i="5"/>
  <c r="J938" i="5"/>
  <c r="G938" i="5"/>
  <c r="I938" i="5"/>
  <c r="R938" i="5"/>
  <c r="E939" i="5"/>
  <c r="H939" i="5"/>
  <c r="R939" i="5"/>
  <c r="G939" i="5"/>
  <c r="I939" i="5"/>
  <c r="J939" i="5"/>
  <c r="F939" i="5"/>
  <c r="H940" i="5"/>
  <c r="J940" i="5"/>
  <c r="F940" i="5"/>
  <c r="I940" i="5"/>
  <c r="G940" i="5"/>
  <c r="R940" i="5"/>
  <c r="E940" i="5"/>
  <c r="E941" i="5"/>
  <c r="I941" i="5"/>
  <c r="J941" i="5"/>
  <c r="H941" i="5"/>
  <c r="G941" i="5"/>
  <c r="R941" i="5"/>
  <c r="F941" i="5"/>
  <c r="E942" i="5"/>
  <c r="J942" i="5"/>
  <c r="F942" i="5"/>
  <c r="H942" i="5"/>
  <c r="G942" i="5"/>
  <c r="I942" i="5"/>
  <c r="R942" i="5"/>
  <c r="R943" i="5"/>
  <c r="H943" i="5"/>
  <c r="G943" i="5"/>
  <c r="E943" i="5"/>
  <c r="J943" i="5"/>
  <c r="I943" i="5"/>
  <c r="F943" i="5"/>
  <c r="I944" i="5"/>
  <c r="E944" i="5"/>
  <c r="R944" i="5"/>
  <c r="F944" i="5"/>
  <c r="J944" i="5"/>
  <c r="G944" i="5"/>
  <c r="H944" i="5"/>
  <c r="R945" i="5"/>
  <c r="H945" i="5"/>
  <c r="E945" i="5"/>
  <c r="I945" i="5"/>
  <c r="J945" i="5"/>
  <c r="G945" i="5"/>
  <c r="F945" i="5"/>
  <c r="I946" i="5"/>
  <c r="F946" i="5"/>
  <c r="G946" i="5"/>
  <c r="J946" i="5"/>
  <c r="R946" i="5"/>
  <c r="E946" i="5"/>
  <c r="H946" i="5"/>
  <c r="F947" i="5"/>
  <c r="I947" i="5"/>
  <c r="R947" i="5"/>
  <c r="G947" i="5"/>
  <c r="H947" i="5"/>
  <c r="J947" i="5"/>
  <c r="E947" i="5"/>
  <c r="E948" i="5"/>
  <c r="I948" i="5"/>
  <c r="J948" i="5"/>
  <c r="G948" i="5"/>
  <c r="H948" i="5"/>
  <c r="R948" i="5"/>
  <c r="F948" i="5"/>
  <c r="J949" i="5"/>
  <c r="G949" i="5"/>
  <c r="I949" i="5"/>
  <c r="R949" i="5"/>
  <c r="E949" i="5"/>
  <c r="F949" i="5"/>
  <c r="H949" i="5"/>
  <c r="I950" i="5"/>
  <c r="J950" i="5"/>
  <c r="G950" i="5"/>
  <c r="E950" i="5"/>
  <c r="F950" i="5"/>
  <c r="H950" i="5"/>
  <c r="R950" i="5"/>
  <c r="F951" i="5"/>
  <c r="G951" i="5"/>
  <c r="E951" i="5"/>
  <c r="J951" i="5"/>
  <c r="I951" i="5"/>
  <c r="R951" i="5"/>
  <c r="H951" i="5"/>
  <c r="G952" i="5"/>
  <c r="E952" i="5"/>
  <c r="F952" i="5"/>
  <c r="R952" i="5"/>
  <c r="J952" i="5"/>
  <c r="H952" i="5"/>
  <c r="I952" i="5"/>
  <c r="R953" i="5"/>
  <c r="F953" i="5"/>
  <c r="E953" i="5"/>
  <c r="I953" i="5"/>
  <c r="J953" i="5"/>
  <c r="H953" i="5"/>
  <c r="G953" i="5"/>
  <c r="R954" i="5"/>
  <c r="I954" i="5"/>
  <c r="G954" i="5"/>
  <c r="E954" i="5"/>
  <c r="F954" i="5"/>
  <c r="H954" i="5"/>
  <c r="J954" i="5"/>
  <c r="F955" i="5"/>
  <c r="I955" i="5"/>
  <c r="R955" i="5"/>
  <c r="E955" i="5"/>
  <c r="H955" i="5"/>
  <c r="J955" i="5"/>
  <c r="G955" i="5"/>
  <c r="G956" i="5"/>
  <c r="E956" i="5"/>
  <c r="R956" i="5"/>
  <c r="J956" i="5"/>
  <c r="H956" i="5"/>
  <c r="I956" i="5"/>
  <c r="F956" i="5"/>
  <c r="G957" i="5"/>
  <c r="I957" i="5"/>
  <c r="E957" i="5"/>
  <c r="J957" i="5"/>
  <c r="H957" i="5"/>
  <c r="R957" i="5"/>
  <c r="F957" i="5"/>
  <c r="R958" i="5"/>
  <c r="F958" i="5"/>
  <c r="E958" i="5"/>
  <c r="H958" i="5"/>
  <c r="J958" i="5"/>
  <c r="G958" i="5"/>
  <c r="I958" i="5"/>
  <c r="G959" i="5"/>
  <c r="R959" i="5"/>
  <c r="E959" i="5"/>
  <c r="J959" i="5"/>
  <c r="F959" i="5"/>
  <c r="I959" i="5"/>
  <c r="H959" i="5"/>
  <c r="J960" i="5"/>
  <c r="F960" i="5"/>
  <c r="E960" i="5"/>
  <c r="H960" i="5"/>
  <c r="G960" i="5"/>
  <c r="R960" i="5"/>
  <c r="I960" i="5"/>
  <c r="R961" i="5"/>
  <c r="G961" i="5"/>
  <c r="E961" i="5"/>
  <c r="J961" i="5"/>
  <c r="H961" i="5"/>
  <c r="F961" i="5"/>
  <c r="I961" i="5"/>
  <c r="J962" i="5"/>
  <c r="I962" i="5"/>
  <c r="R962" i="5"/>
  <c r="G962" i="5"/>
  <c r="E962" i="5"/>
  <c r="F962" i="5"/>
  <c r="H962" i="5"/>
  <c r="R963" i="5"/>
  <c r="J963" i="5"/>
  <c r="E963" i="5"/>
  <c r="G963" i="5"/>
  <c r="F963" i="5"/>
  <c r="H963" i="5"/>
  <c r="I963" i="5"/>
  <c r="R964" i="5"/>
  <c r="F964" i="5"/>
  <c r="J964" i="5"/>
  <c r="E964" i="5"/>
  <c r="H964" i="5"/>
  <c r="G964" i="5"/>
  <c r="I964" i="5"/>
  <c r="J965" i="5"/>
  <c r="H965" i="5"/>
  <c r="E965" i="5"/>
  <c r="F965" i="5"/>
  <c r="G965" i="5"/>
  <c r="R965" i="5"/>
  <c r="I965" i="5"/>
  <c r="I966" i="5"/>
  <c r="E966" i="5"/>
  <c r="F966" i="5"/>
  <c r="R966" i="5"/>
  <c r="J966" i="5"/>
  <c r="H966" i="5"/>
  <c r="G966" i="5"/>
  <c r="F967" i="5"/>
  <c r="R967" i="5"/>
  <c r="E967" i="5"/>
  <c r="G967" i="5"/>
  <c r="J967" i="5"/>
  <c r="I967" i="5"/>
  <c r="H967" i="5"/>
  <c r="R968" i="5"/>
  <c r="H968" i="5"/>
  <c r="G968" i="5"/>
  <c r="E968" i="5"/>
  <c r="F968" i="5"/>
  <c r="J968" i="5"/>
  <c r="I968" i="5"/>
  <c r="F970" i="5"/>
  <c r="G970" i="5"/>
  <c r="J970" i="5"/>
  <c r="E970" i="5"/>
  <c r="H970" i="5"/>
  <c r="R970" i="5"/>
  <c r="I970" i="5"/>
  <c r="H971" i="5"/>
  <c r="I971" i="5"/>
  <c r="J971" i="5"/>
  <c r="F971" i="5"/>
  <c r="G971" i="5"/>
  <c r="E971" i="5"/>
  <c r="R971" i="5"/>
  <c r="G972" i="5"/>
  <c r="F972" i="5"/>
  <c r="I972" i="5"/>
  <c r="J972" i="5"/>
  <c r="H972" i="5"/>
  <c r="E972" i="5"/>
  <c r="R972" i="5"/>
  <c r="H973" i="5"/>
  <c r="E973" i="5"/>
  <c r="J973" i="5"/>
  <c r="F973" i="5"/>
  <c r="R973" i="5"/>
  <c r="I973" i="5"/>
  <c r="G973" i="5"/>
  <c r="F974" i="5"/>
  <c r="H974" i="5"/>
  <c r="G974" i="5"/>
  <c r="J974" i="5"/>
  <c r="R974" i="5"/>
  <c r="I974" i="5"/>
  <c r="E974" i="5"/>
  <c r="J975" i="5"/>
  <c r="G975" i="5"/>
  <c r="F975" i="5"/>
  <c r="I975" i="5"/>
  <c r="H975" i="5"/>
  <c r="E975" i="5"/>
  <c r="R975" i="5"/>
  <c r="G976" i="5"/>
  <c r="I976" i="5"/>
  <c r="E976" i="5"/>
  <c r="F976" i="5"/>
  <c r="R976" i="5"/>
  <c r="H976" i="5"/>
  <c r="J976" i="5"/>
  <c r="R977" i="5"/>
  <c r="E977" i="5"/>
  <c r="I977" i="5"/>
  <c r="F977" i="5"/>
  <c r="G977" i="5"/>
  <c r="H977" i="5"/>
  <c r="J977" i="5"/>
  <c r="F978" i="5"/>
  <c r="G978" i="5"/>
  <c r="E978" i="5"/>
  <c r="R978" i="5"/>
  <c r="J978" i="5"/>
  <c r="I978" i="5"/>
  <c r="H978" i="5"/>
  <c r="J979" i="5"/>
  <c r="I979" i="5"/>
  <c r="F979" i="5"/>
  <c r="E979" i="5"/>
  <c r="H979" i="5"/>
  <c r="G979" i="5"/>
  <c r="R979" i="5"/>
  <c r="J980" i="5"/>
  <c r="F980" i="5"/>
  <c r="R980" i="5"/>
  <c r="E980" i="5"/>
  <c r="H980" i="5"/>
  <c r="I980" i="5"/>
  <c r="G980" i="5"/>
  <c r="J981" i="5"/>
  <c r="G981" i="5"/>
  <c r="I981" i="5"/>
  <c r="H981" i="5"/>
  <c r="F981" i="5"/>
  <c r="R981" i="5"/>
  <c r="E981" i="5"/>
  <c r="R982" i="5"/>
  <c r="F982" i="5"/>
  <c r="J982" i="5"/>
  <c r="E982" i="5"/>
  <c r="I982" i="5"/>
  <c r="H982" i="5"/>
  <c r="G982" i="5"/>
  <c r="R983" i="5"/>
  <c r="E983" i="5"/>
  <c r="G983" i="5"/>
  <c r="H983" i="5"/>
  <c r="I983" i="5"/>
  <c r="J983" i="5"/>
  <c r="F983" i="5"/>
  <c r="H984" i="5"/>
  <c r="I984" i="5"/>
  <c r="R984" i="5"/>
  <c r="F984" i="5"/>
  <c r="J984" i="5"/>
  <c r="E984" i="5"/>
  <c r="G984" i="5"/>
  <c r="G985" i="5"/>
  <c r="E985" i="5"/>
  <c r="F985" i="5"/>
  <c r="H985" i="5"/>
  <c r="R985" i="5"/>
  <c r="I985" i="5"/>
  <c r="J985" i="5"/>
  <c r="H986" i="5"/>
  <c r="E986" i="5"/>
  <c r="I986" i="5"/>
  <c r="R986" i="5"/>
  <c r="G986" i="5"/>
  <c r="J986" i="5"/>
  <c r="F986" i="5"/>
  <c r="I987" i="5"/>
  <c r="J987" i="5"/>
  <c r="E987" i="5"/>
  <c r="H987" i="5"/>
  <c r="F987" i="5"/>
  <c r="G987" i="5"/>
  <c r="R987" i="5"/>
  <c r="E988" i="5"/>
  <c r="F988" i="5"/>
  <c r="J988" i="5"/>
  <c r="H988" i="5"/>
  <c r="R988" i="5"/>
  <c r="I988" i="5"/>
  <c r="G988" i="5"/>
  <c r="I989" i="5"/>
  <c r="E989" i="5"/>
  <c r="R989" i="5"/>
  <c r="G989" i="5"/>
  <c r="H989" i="5"/>
  <c r="J989" i="5"/>
  <c r="F989" i="5"/>
  <c r="G990" i="5"/>
  <c r="R990" i="5"/>
  <c r="J990" i="5"/>
  <c r="I990" i="5"/>
  <c r="E990" i="5"/>
  <c r="H990" i="5"/>
  <c r="F990" i="5"/>
  <c r="G991" i="5"/>
  <c r="J991" i="5"/>
  <c r="F991" i="5"/>
  <c r="H991" i="5"/>
  <c r="R991" i="5"/>
  <c r="I991" i="5"/>
  <c r="E991" i="5"/>
  <c r="H992" i="5"/>
  <c r="J992" i="5"/>
  <c r="F992" i="5"/>
  <c r="E992" i="5"/>
  <c r="R992" i="5"/>
  <c r="G992" i="5"/>
  <c r="I992" i="5"/>
  <c r="F993" i="5"/>
  <c r="H993" i="5"/>
  <c r="G993" i="5"/>
  <c r="R993" i="5"/>
  <c r="J993" i="5"/>
  <c r="E993" i="5"/>
  <c r="I993" i="5"/>
  <c r="G994" i="5"/>
  <c r="H994" i="5"/>
  <c r="J994" i="5"/>
  <c r="F994" i="5"/>
  <c r="I994" i="5"/>
  <c r="R994" i="5"/>
  <c r="E994" i="5"/>
  <c r="J995" i="5"/>
  <c r="R995" i="5"/>
  <c r="E995" i="5"/>
  <c r="G995" i="5"/>
  <c r="H995" i="5"/>
  <c r="I995" i="5"/>
  <c r="F995" i="5"/>
  <c r="G996" i="5"/>
  <c r="F996" i="5"/>
  <c r="E996" i="5"/>
  <c r="H996" i="5"/>
  <c r="J996" i="5"/>
  <c r="I996" i="5"/>
  <c r="R996" i="5"/>
  <c r="R997" i="5"/>
  <c r="H997" i="5"/>
  <c r="F997" i="5"/>
  <c r="G997" i="5"/>
  <c r="E997" i="5"/>
  <c r="J997" i="5"/>
  <c r="I997" i="5"/>
  <c r="F998" i="5"/>
  <c r="R998" i="5"/>
  <c r="G998" i="5"/>
  <c r="H998" i="5"/>
  <c r="I998" i="5"/>
  <c r="E998" i="5"/>
  <c r="J998" i="5"/>
  <c r="J999" i="5"/>
  <c r="F999" i="5"/>
  <c r="H999" i="5"/>
  <c r="I999" i="5"/>
  <c r="G999" i="5"/>
  <c r="E999" i="5"/>
  <c r="R999" i="5"/>
  <c r="G1000" i="5"/>
  <c r="H1000" i="5"/>
  <c r="J1000" i="5"/>
  <c r="E1000" i="5"/>
  <c r="R1000" i="5"/>
  <c r="F1000" i="5"/>
  <c r="I1000" i="5"/>
  <c r="F1002" i="5"/>
  <c r="E1002" i="5"/>
  <c r="J1002" i="5"/>
  <c r="R1002" i="5"/>
  <c r="H1002" i="5"/>
  <c r="G1002" i="5"/>
  <c r="I1002" i="5"/>
  <c r="F1003" i="5"/>
  <c r="I1003" i="5"/>
  <c r="G1003" i="5"/>
  <c r="H1003" i="5"/>
  <c r="R1003" i="5"/>
  <c r="E1003" i="5"/>
  <c r="J1003" i="5"/>
  <c r="H1004" i="5"/>
  <c r="E1004" i="5"/>
  <c r="F1004" i="5"/>
  <c r="G1004" i="5"/>
  <c r="R1004" i="5"/>
  <c r="J1004" i="5"/>
  <c r="I1004" i="5"/>
  <c r="H1005" i="5"/>
  <c r="J1005" i="5"/>
  <c r="E1005" i="5"/>
  <c r="G1005" i="5"/>
  <c r="F1005" i="5"/>
  <c r="I1005" i="5"/>
  <c r="R1005" i="5"/>
  <c r="G1006" i="5"/>
  <c r="R1006" i="5"/>
  <c r="E1006" i="5"/>
  <c r="F1006" i="5"/>
  <c r="J1006" i="5"/>
  <c r="H1006" i="5"/>
  <c r="I1006" i="5"/>
  <c r="I1007" i="5"/>
  <c r="F1007" i="5"/>
  <c r="J1007" i="5"/>
  <c r="G1007" i="5"/>
  <c r="H1007" i="5"/>
  <c r="E1007" i="5"/>
  <c r="R1007" i="5"/>
  <c r="G1008" i="5"/>
  <c r="F1008" i="5"/>
  <c r="R1008" i="5"/>
  <c r="H1008" i="5"/>
  <c r="I1008" i="5"/>
  <c r="J1008" i="5"/>
  <c r="E1008" i="5"/>
  <c r="R1009" i="5"/>
  <c r="J1009" i="5"/>
  <c r="E1009" i="5"/>
  <c r="G1009" i="5"/>
  <c r="I1009" i="5"/>
  <c r="F1009" i="5"/>
  <c r="H1009" i="5"/>
  <c r="H1010" i="5"/>
  <c r="J1010" i="5"/>
  <c r="G1010" i="5"/>
  <c r="E1010" i="5"/>
  <c r="I1010" i="5"/>
  <c r="F1010" i="5"/>
  <c r="R1010" i="5"/>
  <c r="H1011" i="5"/>
  <c r="J1011" i="5"/>
  <c r="R1011" i="5"/>
  <c r="E1011" i="5"/>
  <c r="G1011" i="5"/>
  <c r="F1011" i="5"/>
  <c r="I1011" i="5"/>
  <c r="J1012" i="5"/>
  <c r="H1012" i="5"/>
  <c r="I1012" i="5"/>
  <c r="E1012" i="5"/>
  <c r="G1012" i="5"/>
  <c r="R1012" i="5"/>
  <c r="F1012" i="5"/>
  <c r="R1013" i="5"/>
  <c r="H1013" i="5"/>
  <c r="F1013" i="5"/>
  <c r="E1013" i="5"/>
  <c r="I1013" i="5"/>
  <c r="J1013" i="5"/>
  <c r="G1013" i="5"/>
  <c r="H1014" i="5"/>
  <c r="G1014" i="5"/>
  <c r="R1014" i="5"/>
  <c r="J1014" i="5"/>
  <c r="I1014" i="5"/>
  <c r="E1014" i="5"/>
  <c r="F1014" i="5"/>
  <c r="I1015" i="5"/>
  <c r="G1015" i="5"/>
  <c r="E1015" i="5"/>
  <c r="R1015" i="5"/>
  <c r="F1015" i="5"/>
  <c r="H1015" i="5"/>
  <c r="J1015" i="5"/>
  <c r="I1016" i="5"/>
  <c r="E1016" i="5"/>
  <c r="H1016" i="5"/>
  <c r="R1016" i="5"/>
  <c r="J1016" i="5"/>
  <c r="G1016" i="5"/>
  <c r="F1016" i="5"/>
  <c r="G1017" i="5"/>
  <c r="H1017" i="5"/>
  <c r="J1017" i="5"/>
  <c r="E1017" i="5"/>
  <c r="F1017" i="5"/>
  <c r="R1017" i="5"/>
  <c r="I1017" i="5"/>
  <c r="F1018" i="5"/>
  <c r="J1018" i="5"/>
  <c r="G1018" i="5"/>
  <c r="H1018" i="5"/>
  <c r="I1018" i="5"/>
  <c r="R1018" i="5"/>
  <c r="E1018" i="5"/>
  <c r="I1019" i="5"/>
  <c r="F1019" i="5"/>
  <c r="E1019" i="5"/>
  <c r="G1019" i="5"/>
  <c r="H1019" i="5"/>
  <c r="J1019" i="5"/>
  <c r="R1019" i="5"/>
  <c r="R1020" i="5"/>
  <c r="F1020" i="5"/>
  <c r="I1020" i="5"/>
  <c r="G1020" i="5"/>
  <c r="J1020" i="5"/>
  <c r="E1020" i="5"/>
  <c r="H1020" i="5"/>
  <c r="R1021" i="5"/>
  <c r="H1021" i="5"/>
  <c r="I1021" i="5"/>
  <c r="J1021" i="5"/>
  <c r="F1021" i="5"/>
  <c r="G1021" i="5"/>
  <c r="E1021" i="5"/>
  <c r="I1022" i="5"/>
  <c r="E1022" i="5"/>
  <c r="R1022" i="5"/>
  <c r="F1022" i="5"/>
  <c r="J1022" i="5"/>
  <c r="H1022" i="5"/>
  <c r="G1022" i="5"/>
  <c r="F1023" i="5"/>
  <c r="G1023" i="5"/>
  <c r="H1023" i="5"/>
  <c r="E1023" i="5"/>
  <c r="J1023" i="5"/>
  <c r="R1023" i="5"/>
  <c r="I1023" i="5"/>
  <c r="G1024" i="5"/>
  <c r="F1024" i="5"/>
  <c r="J1024" i="5"/>
  <c r="H1024" i="5"/>
  <c r="R1024" i="5"/>
  <c r="I1024" i="5"/>
  <c r="E1024" i="5"/>
  <c r="F1026" i="5"/>
  <c r="R1026" i="5"/>
  <c r="H1026" i="5"/>
  <c r="E1026" i="5"/>
  <c r="J1026" i="5"/>
  <c r="G1026" i="5"/>
  <c r="I1026" i="5"/>
  <c r="R1027" i="5"/>
  <c r="G1027" i="5"/>
  <c r="E1027" i="5"/>
  <c r="J1027" i="5"/>
  <c r="H1027" i="5"/>
  <c r="F1027" i="5"/>
  <c r="I1027" i="5"/>
  <c r="I1028" i="5"/>
  <c r="F1028" i="5"/>
  <c r="R1028" i="5"/>
  <c r="G1028" i="5"/>
  <c r="J1028" i="5"/>
  <c r="H1028" i="5"/>
  <c r="E1028" i="5"/>
  <c r="E1029" i="5"/>
  <c r="J1029" i="5"/>
  <c r="G1029" i="5"/>
  <c r="H1029" i="5"/>
  <c r="I1029" i="5"/>
  <c r="R1029" i="5"/>
  <c r="F1029" i="5"/>
  <c r="G1031" i="5"/>
  <c r="I1031" i="5"/>
  <c r="J1031" i="5"/>
  <c r="E1031" i="5"/>
  <c r="F1031" i="5"/>
  <c r="H1031" i="5"/>
  <c r="R1031" i="5"/>
  <c r="E1032" i="5"/>
  <c r="I1032" i="5"/>
  <c r="R1032" i="5"/>
  <c r="F1032" i="5"/>
  <c r="H1032" i="5"/>
  <c r="J1032" i="5"/>
  <c r="G1032" i="5"/>
  <c r="F1033" i="5"/>
  <c r="R1033" i="5"/>
  <c r="E1033" i="5"/>
  <c r="J1033" i="5"/>
  <c r="H1033" i="5"/>
  <c r="G1033" i="5"/>
  <c r="I1033" i="5"/>
  <c r="H1034" i="5"/>
  <c r="G1034" i="5"/>
  <c r="J1034" i="5"/>
  <c r="I1034" i="5"/>
  <c r="F1034" i="5"/>
  <c r="R1034" i="5"/>
  <c r="E1034" i="5"/>
  <c r="E1035" i="5"/>
  <c r="F1035" i="5"/>
  <c r="I1035" i="5"/>
  <c r="R1035" i="5"/>
  <c r="G1035" i="5"/>
  <c r="J1035" i="5"/>
  <c r="H1035" i="5"/>
  <c r="E1036" i="5"/>
  <c r="G1036" i="5"/>
  <c r="F1036" i="5"/>
  <c r="H1036" i="5"/>
  <c r="I1036" i="5"/>
  <c r="J1036" i="5"/>
  <c r="R1036" i="5"/>
  <c r="I1037" i="5"/>
  <c r="J1037" i="5"/>
  <c r="F1037" i="5"/>
  <c r="G1037" i="5"/>
  <c r="R1037" i="5"/>
  <c r="H1037" i="5"/>
  <c r="E1037" i="5"/>
  <c r="J1038" i="5"/>
  <c r="G1038" i="5"/>
  <c r="R1038" i="5"/>
  <c r="H1038" i="5"/>
  <c r="I1038" i="5"/>
  <c r="F1038" i="5"/>
  <c r="E1038" i="5"/>
  <c r="G1039" i="5"/>
  <c r="F1039" i="5"/>
  <c r="H1039" i="5"/>
  <c r="R1039" i="5"/>
  <c r="I1039" i="5"/>
  <c r="J1039" i="5"/>
  <c r="E1039" i="5"/>
  <c r="I1040" i="5"/>
  <c r="H1040" i="5"/>
  <c r="G1040" i="5"/>
  <c r="J1040" i="5"/>
  <c r="R1040" i="5"/>
  <c r="F1040" i="5"/>
  <c r="E1040" i="5"/>
  <c r="J1041" i="5"/>
  <c r="I1041" i="5"/>
  <c r="F1041" i="5"/>
  <c r="H1041" i="5"/>
  <c r="R1041" i="5"/>
  <c r="G1041" i="5"/>
  <c r="E1041" i="5"/>
  <c r="H1042" i="5"/>
  <c r="R1042" i="5"/>
  <c r="J1042" i="5"/>
  <c r="G1042" i="5"/>
  <c r="F1042" i="5"/>
  <c r="I1042" i="5"/>
  <c r="E1042" i="5"/>
  <c r="I1043" i="5"/>
  <c r="H1043" i="5"/>
  <c r="F1043" i="5"/>
  <c r="J1043" i="5"/>
  <c r="G1043" i="5"/>
  <c r="R1043" i="5"/>
  <c r="E1043" i="5"/>
  <c r="R1044" i="5"/>
  <c r="G1044" i="5"/>
  <c r="J1044" i="5"/>
  <c r="F1044" i="5"/>
  <c r="I1044" i="5"/>
  <c r="H1044" i="5"/>
  <c r="E1044" i="5"/>
  <c r="G1045" i="5"/>
  <c r="H1045" i="5"/>
  <c r="F1045" i="5"/>
  <c r="J1045" i="5"/>
  <c r="R1045" i="5"/>
  <c r="I1045" i="5"/>
  <c r="E1045" i="5"/>
  <c r="H1046" i="5"/>
  <c r="R1046" i="5"/>
  <c r="J1046" i="5"/>
  <c r="G1046" i="5"/>
  <c r="F1046" i="5"/>
  <c r="I1046" i="5"/>
  <c r="E1046" i="5"/>
  <c r="J1047" i="5"/>
  <c r="I1047" i="5"/>
  <c r="R1047" i="5"/>
  <c r="G1047" i="5"/>
  <c r="F1047" i="5"/>
  <c r="H1047" i="5"/>
  <c r="E1047" i="5"/>
  <c r="G1048" i="5"/>
  <c r="F1048" i="5"/>
  <c r="I1048" i="5"/>
  <c r="J1048" i="5"/>
  <c r="H1048" i="5"/>
  <c r="R1048" i="5"/>
  <c r="E1048" i="5"/>
  <c r="R1050" i="5"/>
  <c r="H1050" i="5"/>
  <c r="I1050" i="5"/>
  <c r="F1050" i="5"/>
  <c r="J1050" i="5"/>
  <c r="G1050" i="5"/>
  <c r="E1050" i="5"/>
  <c r="F1051" i="5"/>
  <c r="H1051" i="5"/>
  <c r="G1051" i="5"/>
  <c r="I1051" i="5"/>
  <c r="J1051" i="5"/>
  <c r="R1051" i="5"/>
  <c r="E1051" i="5"/>
  <c r="J1052" i="5"/>
  <c r="F1052" i="5"/>
  <c r="H1052" i="5"/>
  <c r="G1052" i="5"/>
  <c r="I1052" i="5"/>
  <c r="R1052" i="5"/>
  <c r="E1052" i="5"/>
  <c r="I1053" i="5"/>
  <c r="G1053" i="5"/>
  <c r="F1053" i="5"/>
  <c r="H1053" i="5"/>
  <c r="R1053" i="5"/>
  <c r="J1053" i="5"/>
  <c r="E1053" i="5"/>
  <c r="H1054" i="5"/>
  <c r="G1054" i="5"/>
  <c r="I1054" i="5"/>
  <c r="J1054" i="5"/>
  <c r="F1054" i="5"/>
  <c r="R1054" i="5"/>
  <c r="E1054" i="5"/>
  <c r="R1055" i="5"/>
  <c r="F1055" i="5"/>
  <c r="I1055" i="5"/>
  <c r="H1055" i="5"/>
  <c r="G1055" i="5"/>
  <c r="J1055" i="5"/>
  <c r="E1055" i="5"/>
  <c r="R1056" i="5"/>
  <c r="G1056" i="5"/>
  <c r="J1056" i="5"/>
  <c r="F1056" i="5"/>
  <c r="H1056" i="5"/>
  <c r="I1056" i="5"/>
  <c r="E1056" i="5"/>
  <c r="J1057" i="5"/>
  <c r="R1057" i="5"/>
  <c r="I1057" i="5"/>
  <c r="H1057" i="5"/>
  <c r="G1057" i="5"/>
  <c r="F1057" i="5"/>
  <c r="E1057" i="5"/>
  <c r="I1058" i="5"/>
  <c r="H1058" i="5"/>
  <c r="J1058" i="5"/>
  <c r="R1058" i="5"/>
  <c r="F1058" i="5"/>
  <c r="G1058" i="5"/>
  <c r="E1058" i="5"/>
  <c r="G1059" i="5"/>
  <c r="J1059" i="5"/>
  <c r="I1059" i="5"/>
  <c r="R1059" i="5"/>
  <c r="H1059" i="5"/>
  <c r="F1059" i="5"/>
  <c r="E1059" i="5"/>
  <c r="G1060" i="5"/>
  <c r="J1060" i="5"/>
  <c r="R1060" i="5"/>
  <c r="I1060" i="5"/>
  <c r="F1060" i="5"/>
  <c r="H1060" i="5"/>
  <c r="E1060" i="5"/>
  <c r="G1061" i="5"/>
  <c r="I1061" i="5"/>
  <c r="J1061" i="5"/>
  <c r="F1061" i="5"/>
  <c r="R1061" i="5"/>
  <c r="H1061" i="5"/>
  <c r="E1061" i="5"/>
  <c r="R1062" i="5"/>
  <c r="H1062" i="5"/>
  <c r="F1062" i="5"/>
  <c r="I1062" i="5"/>
  <c r="G1062" i="5"/>
  <c r="J1062" i="5"/>
  <c r="E1062" i="5"/>
  <c r="R1063" i="5"/>
  <c r="I1063" i="5"/>
  <c r="J1063" i="5"/>
  <c r="F1063" i="5"/>
  <c r="G1063" i="5"/>
  <c r="H1063" i="5"/>
  <c r="E1063" i="5"/>
  <c r="F1064" i="5"/>
  <c r="J1064" i="5"/>
  <c r="I1064" i="5"/>
  <c r="H1064" i="5"/>
  <c r="G1064" i="5"/>
  <c r="R1064" i="5"/>
  <c r="E1064" i="5"/>
  <c r="F1066" i="5"/>
  <c r="R1066" i="5"/>
  <c r="H1066" i="5"/>
  <c r="J1066" i="5"/>
  <c r="I1066" i="5"/>
  <c r="G1066" i="5"/>
  <c r="E1066" i="5"/>
  <c r="F1067" i="5"/>
  <c r="J1067" i="5"/>
  <c r="I1067" i="5"/>
  <c r="R1067" i="5"/>
  <c r="H1067" i="5"/>
  <c r="G1067" i="5"/>
  <c r="E1067" i="5"/>
  <c r="F1068" i="5"/>
  <c r="H1068" i="5"/>
  <c r="G1068" i="5"/>
  <c r="I1068" i="5"/>
  <c r="R1068" i="5"/>
  <c r="J1068" i="5"/>
  <c r="E1068" i="5"/>
  <c r="J1069" i="5"/>
  <c r="H1069" i="5"/>
  <c r="R1069" i="5"/>
  <c r="G1069" i="5"/>
  <c r="F1069" i="5"/>
  <c r="I1069" i="5"/>
  <c r="E1069" i="5"/>
  <c r="J1071" i="5"/>
  <c r="H1071" i="5"/>
  <c r="I1071" i="5"/>
  <c r="R1071" i="5"/>
  <c r="G1071" i="5"/>
  <c r="F1071" i="5"/>
  <c r="E1071" i="5"/>
  <c r="G1072" i="5"/>
  <c r="F1072" i="5"/>
  <c r="H1072" i="5"/>
  <c r="R1072" i="5"/>
  <c r="I1072" i="5"/>
  <c r="J1072" i="5"/>
  <c r="E1072" i="5"/>
  <c r="H1074" i="5"/>
  <c r="F1074" i="5"/>
  <c r="G1074" i="5"/>
  <c r="I1074" i="5"/>
  <c r="R1074" i="5"/>
  <c r="J1074" i="5"/>
  <c r="E1074" i="5"/>
  <c r="F1075" i="5"/>
  <c r="I1075" i="5"/>
  <c r="R1075" i="5"/>
  <c r="G1075" i="5"/>
  <c r="H1075" i="5"/>
  <c r="J1075" i="5"/>
  <c r="E1075" i="5"/>
  <c r="F1076" i="5"/>
  <c r="G1076" i="5"/>
  <c r="H1076" i="5"/>
  <c r="I1076" i="5"/>
  <c r="R1076" i="5"/>
  <c r="J1076" i="5"/>
  <c r="E1076" i="5"/>
  <c r="H1077" i="5"/>
  <c r="I1077" i="5"/>
  <c r="G1077" i="5"/>
  <c r="J1077" i="5"/>
  <c r="R1077" i="5"/>
  <c r="F1077" i="5"/>
  <c r="E1077" i="5"/>
  <c r="H1079" i="5"/>
  <c r="J1079" i="5"/>
  <c r="G1079" i="5"/>
  <c r="I1079" i="5"/>
  <c r="F1079" i="5"/>
  <c r="R1079" i="5"/>
  <c r="E1079" i="5"/>
  <c r="R1080" i="5"/>
  <c r="J1080" i="5"/>
  <c r="I1080" i="5"/>
  <c r="F1080" i="5"/>
  <c r="G1080" i="5"/>
  <c r="H1080" i="5"/>
  <c r="E1080" i="5"/>
  <c r="J1082" i="5"/>
  <c r="I1082" i="5"/>
  <c r="H1082" i="5"/>
  <c r="G1082" i="5"/>
  <c r="R1082" i="5"/>
  <c r="F1082" i="5"/>
  <c r="E1082" i="5"/>
  <c r="J1083" i="5"/>
  <c r="R1083" i="5"/>
  <c r="I1083" i="5"/>
  <c r="F1083" i="5"/>
  <c r="G1083" i="5"/>
  <c r="H1083" i="5"/>
  <c r="E1083" i="5"/>
  <c r="G1084" i="5"/>
  <c r="H1084" i="5"/>
  <c r="F1084" i="5"/>
  <c r="R1084" i="5"/>
  <c r="I1084" i="5"/>
  <c r="J1084" i="5"/>
  <c r="E1084" i="5"/>
  <c r="H1085" i="5"/>
  <c r="F1085" i="5"/>
  <c r="J1085" i="5"/>
  <c r="I1085" i="5"/>
  <c r="G1085" i="5"/>
  <c r="R1085" i="5"/>
  <c r="E1085" i="5"/>
  <c r="G1086" i="5"/>
  <c r="H1086" i="5"/>
  <c r="F1086" i="5"/>
  <c r="R1086" i="5"/>
  <c r="I1086" i="5"/>
  <c r="J1086" i="5"/>
  <c r="E1086" i="5"/>
  <c r="J1087" i="5"/>
  <c r="G1087" i="5"/>
  <c r="H1087" i="5"/>
  <c r="I1087" i="5"/>
  <c r="F1087" i="5"/>
  <c r="R1087" i="5"/>
  <c r="E1087" i="5"/>
  <c r="G1088" i="5"/>
  <c r="I1088" i="5"/>
  <c r="R1088" i="5"/>
  <c r="H1088" i="5"/>
  <c r="J1088" i="5"/>
  <c r="F1088" i="5"/>
  <c r="E1088" i="5"/>
  <c r="G1089" i="5"/>
  <c r="F1089" i="5"/>
  <c r="H1089" i="5"/>
  <c r="R1089" i="5"/>
  <c r="I1089" i="5"/>
  <c r="J1089" i="5"/>
  <c r="E1089" i="5"/>
  <c r="I1090" i="5"/>
  <c r="R1090" i="5"/>
  <c r="H1090" i="5"/>
  <c r="F1090" i="5"/>
  <c r="J1090" i="5"/>
  <c r="G1090" i="5"/>
  <c r="E1090" i="5"/>
  <c r="G1091" i="5"/>
  <c r="H1091" i="5"/>
  <c r="I1091" i="5"/>
  <c r="R1091" i="5"/>
  <c r="F1091" i="5"/>
  <c r="J1091" i="5"/>
  <c r="E1091" i="5"/>
  <c r="G1092" i="5"/>
  <c r="J1092" i="5"/>
  <c r="R1092" i="5"/>
  <c r="F1092" i="5"/>
  <c r="H1092" i="5"/>
  <c r="I1092" i="5"/>
  <c r="E1092" i="5"/>
  <c r="F1093" i="5"/>
  <c r="G1093" i="5"/>
  <c r="H1093" i="5"/>
  <c r="J1093" i="5"/>
  <c r="R1093" i="5"/>
  <c r="I1093" i="5"/>
  <c r="E1093" i="5"/>
  <c r="J1094" i="5"/>
  <c r="R1094" i="5"/>
  <c r="I1094" i="5"/>
  <c r="F1094" i="5"/>
  <c r="H1094" i="5"/>
  <c r="G1094" i="5"/>
  <c r="E1094" i="5"/>
  <c r="I1095" i="5"/>
  <c r="F1095" i="5"/>
  <c r="J1095" i="5"/>
  <c r="R1095" i="5"/>
  <c r="H1095" i="5"/>
  <c r="G1095" i="5"/>
  <c r="E1095" i="5"/>
  <c r="I1096" i="5"/>
  <c r="F1096" i="5"/>
  <c r="R1096" i="5"/>
  <c r="J1096" i="5"/>
  <c r="G1096" i="5"/>
  <c r="H1096" i="5"/>
  <c r="E1096" i="5"/>
  <c r="F1097" i="5"/>
  <c r="J1097" i="5"/>
  <c r="R1097" i="5"/>
  <c r="G1097" i="5"/>
  <c r="I1097" i="5"/>
  <c r="H1097" i="5"/>
  <c r="E1097" i="5"/>
  <c r="J1098" i="5"/>
  <c r="H1098" i="5"/>
  <c r="F1098" i="5"/>
  <c r="I1098" i="5"/>
  <c r="R1098" i="5"/>
  <c r="G1098" i="5"/>
  <c r="E1098" i="5"/>
  <c r="J1099" i="5"/>
  <c r="F1099" i="5"/>
  <c r="R1099" i="5"/>
  <c r="H1099" i="5"/>
  <c r="G1099" i="5"/>
  <c r="I1099" i="5"/>
  <c r="E1099" i="5"/>
  <c r="J1100" i="5"/>
  <c r="F1100" i="5"/>
  <c r="I1100" i="5"/>
  <c r="H1100" i="5"/>
  <c r="G1100" i="5"/>
  <c r="R1100" i="5"/>
  <c r="E1100" i="5"/>
  <c r="F1101" i="5"/>
  <c r="I1101" i="5"/>
  <c r="G1101" i="5"/>
  <c r="R1101" i="5"/>
  <c r="H1101" i="5"/>
  <c r="J1101" i="5"/>
  <c r="E1101" i="5"/>
  <c r="F1103" i="5"/>
  <c r="H1103" i="5"/>
  <c r="G1103" i="5"/>
  <c r="J1103" i="5"/>
  <c r="R1103" i="5"/>
  <c r="I1103" i="5"/>
  <c r="E1103" i="5"/>
  <c r="G1104" i="5"/>
  <c r="R1104" i="5"/>
  <c r="J1104" i="5"/>
  <c r="H1104" i="5"/>
  <c r="I1104" i="5"/>
  <c r="F1104" i="5"/>
  <c r="E1104" i="5"/>
  <c r="H1105" i="5"/>
  <c r="J1105" i="5"/>
  <c r="I1105" i="5"/>
  <c r="F1105" i="5"/>
  <c r="R1105" i="5"/>
  <c r="G1105" i="5"/>
  <c r="E1105" i="5"/>
  <c r="I1106" i="5"/>
  <c r="H1106" i="5"/>
  <c r="J1106" i="5"/>
  <c r="R1106" i="5"/>
  <c r="G1106" i="5"/>
  <c r="F1106" i="5"/>
  <c r="E1106" i="5"/>
  <c r="H1107" i="5"/>
  <c r="G1107" i="5"/>
  <c r="R1107" i="5"/>
  <c r="F1107" i="5"/>
  <c r="J1107" i="5"/>
  <c r="I1107" i="5"/>
  <c r="E1107" i="5"/>
  <c r="I1108" i="5"/>
  <c r="R1108" i="5"/>
  <c r="F1108" i="5"/>
  <c r="J1108" i="5"/>
  <c r="G1108" i="5"/>
  <c r="H1108" i="5"/>
  <c r="E1108" i="5"/>
  <c r="F1109" i="5"/>
  <c r="G1109" i="5"/>
  <c r="H1109" i="5"/>
  <c r="I1109" i="5"/>
  <c r="R1109" i="5"/>
  <c r="J1109" i="5"/>
  <c r="E1109" i="5"/>
  <c r="R1110" i="5"/>
  <c r="J1110" i="5"/>
  <c r="H1110" i="5"/>
  <c r="I1110" i="5"/>
  <c r="F1110" i="5"/>
  <c r="G1110" i="5"/>
  <c r="E1110" i="5"/>
  <c r="H1111" i="5"/>
  <c r="R1111" i="5"/>
  <c r="J1111" i="5"/>
  <c r="F1111" i="5"/>
  <c r="I1111" i="5"/>
  <c r="G1111" i="5"/>
  <c r="E1111" i="5"/>
  <c r="H1112" i="5"/>
  <c r="I1112" i="5"/>
  <c r="J1112" i="5"/>
  <c r="G1112" i="5"/>
  <c r="F1112" i="5"/>
  <c r="R1112" i="5"/>
  <c r="E1112" i="5"/>
  <c r="R1113" i="5"/>
  <c r="F1113" i="5"/>
  <c r="G1113" i="5"/>
  <c r="H1113" i="5"/>
  <c r="I1113" i="5"/>
  <c r="J1113" i="5"/>
  <c r="E1113" i="5"/>
  <c r="I1114" i="5"/>
  <c r="J1114" i="5"/>
  <c r="G1114" i="5"/>
  <c r="F1114" i="5"/>
  <c r="H1114" i="5"/>
  <c r="R1114" i="5"/>
  <c r="E1114" i="5"/>
  <c r="J1115" i="5"/>
  <c r="G1115" i="5"/>
  <c r="R1115" i="5"/>
  <c r="H1115" i="5"/>
  <c r="F1115" i="5"/>
  <c r="I1115" i="5"/>
  <c r="E1115" i="5"/>
  <c r="I1116" i="5"/>
  <c r="J1116" i="5"/>
  <c r="R1116" i="5"/>
  <c r="G1116" i="5"/>
  <c r="H1116" i="5"/>
  <c r="F1116" i="5"/>
  <c r="E1116" i="5"/>
  <c r="H1117" i="5"/>
  <c r="I1117" i="5"/>
  <c r="F1117" i="5"/>
  <c r="R1117" i="5"/>
  <c r="J1117" i="5"/>
  <c r="G1117" i="5"/>
  <c r="E1117" i="5"/>
  <c r="G1119" i="5"/>
  <c r="J1119" i="5"/>
  <c r="R1119" i="5"/>
  <c r="I1119" i="5"/>
  <c r="H1119" i="5"/>
  <c r="F1119" i="5"/>
  <c r="E1119" i="5"/>
  <c r="F1120" i="5"/>
  <c r="J1120" i="5"/>
  <c r="H1120" i="5"/>
  <c r="R1120" i="5"/>
  <c r="I1120" i="5"/>
  <c r="G1120" i="5"/>
  <c r="E1120" i="5"/>
  <c r="F1122" i="5"/>
  <c r="H1122" i="5"/>
  <c r="R1122" i="5"/>
  <c r="G1122" i="5"/>
  <c r="I1122" i="5"/>
  <c r="J1122" i="5"/>
  <c r="E1122" i="5"/>
  <c r="G1123" i="5"/>
  <c r="H1123" i="5"/>
  <c r="R1123" i="5"/>
  <c r="J1123" i="5"/>
  <c r="I1123" i="5"/>
  <c r="F1123" i="5"/>
  <c r="E1123" i="5"/>
  <c r="R1124" i="5"/>
  <c r="J1124" i="5"/>
  <c r="F1124" i="5"/>
  <c r="I1124" i="5"/>
  <c r="G1124" i="5"/>
  <c r="H1124" i="5"/>
  <c r="E1124" i="5"/>
  <c r="G1125" i="5"/>
  <c r="R1125" i="5"/>
  <c r="H1125" i="5"/>
  <c r="J1125" i="5"/>
  <c r="I1125" i="5"/>
  <c r="F1125" i="5"/>
  <c r="E1125" i="5"/>
  <c r="F1126" i="5"/>
  <c r="G1126" i="5"/>
  <c r="R1126" i="5"/>
  <c r="J1126" i="5"/>
  <c r="H1126" i="5"/>
  <c r="I1126" i="5"/>
  <c r="E1126" i="5"/>
  <c r="J1127" i="5"/>
  <c r="H1127" i="5"/>
  <c r="R1127" i="5"/>
  <c r="G1127" i="5"/>
  <c r="I1127" i="5"/>
  <c r="F1127" i="5"/>
  <c r="E1127" i="5"/>
  <c r="F1128" i="5"/>
  <c r="H1128" i="5"/>
  <c r="J1128" i="5"/>
  <c r="G1128" i="5"/>
  <c r="I1128" i="5"/>
  <c r="R1128" i="5"/>
  <c r="E1128" i="5"/>
  <c r="H1129" i="5"/>
  <c r="G1129" i="5"/>
  <c r="I1129" i="5"/>
  <c r="R1129" i="5"/>
  <c r="J1129" i="5"/>
  <c r="F1129" i="5"/>
  <c r="E1129" i="5"/>
  <c r="H1130" i="5"/>
  <c r="I1130" i="5"/>
  <c r="R1130" i="5"/>
  <c r="J1130" i="5"/>
  <c r="F1130" i="5"/>
  <c r="G1130" i="5"/>
  <c r="E1130" i="5"/>
  <c r="G1131" i="5"/>
  <c r="H1131" i="5"/>
  <c r="R1131" i="5"/>
  <c r="I1131" i="5"/>
  <c r="J1131" i="5"/>
  <c r="F1131" i="5"/>
  <c r="E1131" i="5"/>
  <c r="R1132" i="5"/>
  <c r="J1132" i="5"/>
  <c r="H1132" i="5"/>
  <c r="F1132" i="5"/>
  <c r="I1132" i="5"/>
  <c r="G1132" i="5"/>
  <c r="E1132" i="5"/>
  <c r="J1133" i="5"/>
  <c r="H1133" i="5"/>
  <c r="R1133" i="5"/>
  <c r="G1133" i="5"/>
  <c r="F1133" i="5"/>
  <c r="I1133" i="5"/>
  <c r="E1133" i="5"/>
  <c r="G1134" i="5"/>
  <c r="F1134" i="5"/>
  <c r="J1134" i="5"/>
  <c r="R1134" i="5"/>
  <c r="H1134" i="5"/>
  <c r="I1134" i="5"/>
  <c r="E1134" i="5"/>
  <c r="J1135" i="5"/>
  <c r="G1135" i="5"/>
  <c r="R1135" i="5"/>
  <c r="F1135" i="5"/>
  <c r="I1135" i="5"/>
  <c r="H1135" i="5"/>
  <c r="E1135" i="5"/>
  <c r="H1136" i="5"/>
  <c r="J1136" i="5"/>
  <c r="G1136" i="5"/>
  <c r="R1136" i="5"/>
  <c r="F1136" i="5"/>
  <c r="I1136" i="5"/>
  <c r="E1136" i="5"/>
  <c r="G1137" i="5"/>
  <c r="F1137" i="5"/>
  <c r="J1137" i="5"/>
  <c r="R1137" i="5"/>
  <c r="H1137" i="5"/>
  <c r="I1137" i="5"/>
  <c r="E1137" i="5"/>
  <c r="R1138" i="5"/>
  <c r="H1138" i="5"/>
  <c r="G1138" i="5"/>
  <c r="J1138" i="5"/>
  <c r="I1138" i="5"/>
  <c r="F1138" i="5"/>
  <c r="E1138" i="5"/>
  <c r="I1139" i="5"/>
  <c r="R1139" i="5"/>
  <c r="H1139" i="5"/>
  <c r="G1139" i="5"/>
  <c r="J1139" i="5"/>
  <c r="F1139" i="5"/>
  <c r="E1139" i="5"/>
  <c r="H1140" i="5"/>
  <c r="I1140" i="5"/>
  <c r="F1140" i="5"/>
  <c r="G1140" i="5"/>
  <c r="R1140" i="5"/>
  <c r="J1140" i="5"/>
  <c r="E1140" i="5"/>
  <c r="I1141" i="5"/>
  <c r="R1141" i="5"/>
  <c r="H1141" i="5"/>
  <c r="G1141" i="5"/>
  <c r="F1141" i="5"/>
  <c r="J1141" i="5"/>
  <c r="E1141" i="5"/>
  <c r="J1142" i="5"/>
  <c r="F1142" i="5"/>
  <c r="I1142" i="5"/>
  <c r="H1142" i="5"/>
  <c r="G1142" i="5"/>
  <c r="R1142" i="5"/>
  <c r="E1142" i="5"/>
  <c r="R1143" i="5"/>
  <c r="G1143" i="5"/>
  <c r="J1143" i="5"/>
  <c r="H1143" i="5"/>
  <c r="I1143" i="5"/>
  <c r="F1143" i="5"/>
  <c r="E1143" i="5"/>
  <c r="R1144" i="5"/>
  <c r="F1144" i="5"/>
  <c r="I1144" i="5"/>
  <c r="H1144" i="5"/>
  <c r="G1144" i="5"/>
  <c r="J1144" i="5"/>
  <c r="E1144" i="5"/>
  <c r="G1145" i="5"/>
  <c r="H1145" i="5"/>
  <c r="R1145" i="5"/>
  <c r="J1145" i="5"/>
  <c r="I1145" i="5"/>
  <c r="F1145" i="5"/>
  <c r="E1145" i="5"/>
  <c r="G1146" i="5"/>
  <c r="F1146" i="5"/>
  <c r="R1146" i="5"/>
  <c r="H1146" i="5"/>
  <c r="J1146" i="5"/>
  <c r="I1146" i="5"/>
  <c r="E1146" i="5"/>
  <c r="F1147" i="5"/>
  <c r="R1147" i="5"/>
  <c r="J1147" i="5"/>
  <c r="G1147" i="5"/>
  <c r="I1147" i="5"/>
  <c r="H1147" i="5"/>
  <c r="E1147" i="5"/>
  <c r="R1148" i="5"/>
  <c r="J1148" i="5"/>
  <c r="G1148" i="5"/>
  <c r="F1148" i="5"/>
  <c r="H1148" i="5"/>
  <c r="I1148" i="5"/>
  <c r="E1148" i="5"/>
  <c r="F1149" i="5"/>
  <c r="J1149" i="5"/>
  <c r="G1149" i="5"/>
  <c r="R1149" i="5"/>
  <c r="I1149" i="5"/>
  <c r="H1149" i="5"/>
  <c r="E1149" i="5"/>
  <c r="I1150" i="5"/>
  <c r="H1150" i="5"/>
  <c r="J1150" i="5"/>
  <c r="F1150" i="5"/>
  <c r="G1150" i="5"/>
  <c r="R1150" i="5"/>
  <c r="E1150" i="5"/>
  <c r="J1151" i="5"/>
  <c r="I1151" i="5"/>
  <c r="F1151" i="5"/>
  <c r="G1151" i="5"/>
  <c r="H1151" i="5"/>
  <c r="R1151" i="5"/>
  <c r="E1151" i="5"/>
  <c r="H1152" i="5"/>
  <c r="R1152" i="5"/>
  <c r="G1152" i="5"/>
  <c r="F1152" i="5"/>
  <c r="J1152" i="5"/>
  <c r="I1152" i="5"/>
  <c r="E1152" i="5"/>
  <c r="G1153" i="5"/>
  <c r="J1153" i="5"/>
  <c r="H1153" i="5"/>
  <c r="I1153" i="5"/>
  <c r="R1153" i="5"/>
  <c r="F1153" i="5"/>
  <c r="E1153" i="5"/>
  <c r="F1154" i="5"/>
  <c r="J1154" i="5"/>
  <c r="I1154" i="5"/>
  <c r="R1154" i="5"/>
  <c r="H1154" i="5"/>
  <c r="G1154" i="5"/>
  <c r="E1154" i="5"/>
  <c r="I1155" i="5"/>
  <c r="F1155" i="5"/>
  <c r="G1155" i="5"/>
  <c r="J1155" i="5"/>
  <c r="R1155" i="5"/>
  <c r="H1155" i="5"/>
  <c r="E1155" i="5"/>
  <c r="H1156" i="5"/>
  <c r="J1156" i="5"/>
  <c r="I1156" i="5"/>
  <c r="G1156" i="5"/>
  <c r="F1156" i="5"/>
  <c r="R1156" i="5"/>
  <c r="E1156" i="5"/>
  <c r="J1157" i="5"/>
  <c r="H1157" i="5"/>
  <c r="I1157" i="5"/>
  <c r="G1157" i="5"/>
  <c r="R1157" i="5"/>
  <c r="F1157" i="5"/>
  <c r="E1157" i="5"/>
  <c r="F1158" i="5"/>
  <c r="I1158" i="5"/>
  <c r="H1158" i="5"/>
  <c r="J1158" i="5"/>
  <c r="R1158" i="5"/>
  <c r="G1158" i="5"/>
  <c r="E1158" i="5"/>
  <c r="G1159" i="5"/>
  <c r="J1159" i="5"/>
  <c r="H1159" i="5"/>
  <c r="R1159" i="5"/>
  <c r="F1159" i="5"/>
  <c r="I1159" i="5"/>
  <c r="E1159" i="5"/>
  <c r="R1160" i="5"/>
  <c r="G1160" i="5"/>
  <c r="H1160" i="5"/>
  <c r="J1160" i="5"/>
  <c r="I1160" i="5"/>
  <c r="F1160" i="5"/>
  <c r="E1160" i="5"/>
  <c r="J1161" i="5"/>
  <c r="H1161" i="5"/>
  <c r="F1161" i="5"/>
  <c r="G1161" i="5"/>
  <c r="I1161" i="5"/>
  <c r="R1161" i="5"/>
  <c r="E1161" i="5"/>
  <c r="H1162" i="5"/>
  <c r="R1162" i="5"/>
  <c r="J1162" i="5"/>
  <c r="F1162" i="5"/>
  <c r="G1162" i="5"/>
  <c r="I1162" i="5"/>
  <c r="E1162" i="5"/>
  <c r="H1163" i="5"/>
  <c r="J1163" i="5"/>
  <c r="R1163" i="5"/>
  <c r="G1163" i="5"/>
  <c r="I1163" i="5"/>
  <c r="F1163" i="5"/>
  <c r="E1163" i="5"/>
  <c r="G1164" i="5"/>
  <c r="I1164" i="5"/>
  <c r="F1164" i="5"/>
  <c r="J1164" i="5"/>
  <c r="R1164" i="5"/>
  <c r="H1164" i="5"/>
  <c r="E1164" i="5"/>
  <c r="R1165" i="5"/>
  <c r="J1165" i="5"/>
  <c r="I1165" i="5"/>
  <c r="H1165" i="5"/>
  <c r="G1165" i="5"/>
  <c r="F1165" i="5"/>
  <c r="E1165" i="5"/>
  <c r="F1166" i="5"/>
  <c r="R1166" i="5"/>
  <c r="H1166" i="5"/>
  <c r="J1166" i="5"/>
  <c r="I1166" i="5"/>
  <c r="G1166" i="5"/>
  <c r="E1166" i="5"/>
  <c r="H1167" i="5"/>
  <c r="I1167" i="5"/>
  <c r="F1167" i="5"/>
  <c r="J1167" i="5"/>
  <c r="G1167" i="5"/>
  <c r="R1167" i="5"/>
  <c r="E1167" i="5"/>
  <c r="F1168" i="5"/>
  <c r="R1168" i="5"/>
  <c r="G1168" i="5"/>
  <c r="H1168" i="5"/>
  <c r="J1168" i="5"/>
  <c r="I1168" i="5"/>
  <c r="E1168" i="5"/>
  <c r="H1170" i="5"/>
  <c r="R1170" i="5"/>
  <c r="J1170" i="5"/>
  <c r="I1170" i="5"/>
  <c r="G1170" i="5"/>
  <c r="F1170" i="5"/>
  <c r="E1170" i="5"/>
  <c r="H1171" i="5"/>
  <c r="G1171" i="5"/>
  <c r="F1171" i="5"/>
  <c r="I1171" i="5"/>
  <c r="R1171" i="5"/>
  <c r="J1171" i="5"/>
  <c r="E1171" i="5"/>
  <c r="H1172" i="5"/>
  <c r="I1172" i="5"/>
  <c r="R1172" i="5"/>
  <c r="J1172" i="5"/>
  <c r="G1172" i="5"/>
  <c r="F1172" i="5"/>
  <c r="E1172" i="5"/>
  <c r="G1173" i="5"/>
  <c r="F1173" i="5"/>
  <c r="I1173" i="5"/>
  <c r="R1173" i="5"/>
  <c r="H1173" i="5"/>
  <c r="J1173" i="5"/>
  <c r="E1173" i="5"/>
  <c r="H1174" i="5"/>
  <c r="I1174" i="5"/>
  <c r="J1174" i="5"/>
  <c r="G1174" i="5"/>
  <c r="F1174" i="5"/>
  <c r="R1174" i="5"/>
  <c r="E1174" i="5"/>
  <c r="R1175" i="5"/>
  <c r="G1175" i="5"/>
  <c r="I1175" i="5"/>
  <c r="J1175" i="5"/>
  <c r="H1175" i="5"/>
  <c r="F1175" i="5"/>
  <c r="E1175" i="5"/>
  <c r="J1176" i="5"/>
  <c r="I1176" i="5"/>
  <c r="H1176" i="5"/>
  <c r="R1176" i="5"/>
  <c r="F1176" i="5"/>
  <c r="G1176" i="5"/>
  <c r="E1176" i="5"/>
  <c r="H1178" i="5"/>
  <c r="G1178" i="5"/>
  <c r="F1178" i="5"/>
  <c r="J1178" i="5"/>
  <c r="R1178" i="5"/>
  <c r="I1178" i="5"/>
  <c r="E1178" i="5"/>
  <c r="J1179" i="5"/>
  <c r="F1179" i="5"/>
  <c r="H1179" i="5"/>
  <c r="R1179" i="5"/>
  <c r="G1179" i="5"/>
  <c r="I1179" i="5"/>
  <c r="E1179" i="5"/>
  <c r="R1180" i="5"/>
  <c r="H1180" i="5"/>
  <c r="J1180" i="5"/>
  <c r="F1180" i="5"/>
  <c r="G1180" i="5"/>
  <c r="I1180" i="5"/>
  <c r="E1180" i="5"/>
  <c r="G1181" i="5"/>
  <c r="F1181" i="5"/>
  <c r="I1181" i="5"/>
  <c r="J1181" i="5"/>
  <c r="H1181" i="5"/>
  <c r="R1181" i="5"/>
  <c r="E1181" i="5"/>
  <c r="G1183" i="5"/>
  <c r="R1183" i="5"/>
  <c r="H1183" i="5"/>
  <c r="J1183" i="5"/>
  <c r="I1183" i="5"/>
  <c r="F1183" i="5"/>
  <c r="E1183" i="5"/>
  <c r="I1184" i="5"/>
  <c r="G1184" i="5"/>
  <c r="J1184" i="5"/>
  <c r="R1184" i="5"/>
  <c r="F1184" i="5"/>
  <c r="H1184" i="5"/>
  <c r="E1184" i="5"/>
  <c r="R1185" i="5"/>
  <c r="G1185" i="5"/>
  <c r="F1185" i="5"/>
  <c r="H1185" i="5"/>
  <c r="I1185" i="5"/>
  <c r="J1185" i="5"/>
  <c r="E1185" i="5"/>
  <c r="J1186" i="5"/>
  <c r="I1186" i="5"/>
  <c r="F1186" i="5"/>
  <c r="H1186" i="5"/>
  <c r="R1186" i="5"/>
  <c r="G1186" i="5"/>
  <c r="E1186" i="5"/>
  <c r="J1187" i="5"/>
  <c r="H1187" i="5"/>
  <c r="I1187" i="5"/>
  <c r="F1187" i="5"/>
  <c r="R1187" i="5"/>
  <c r="G1187" i="5"/>
  <c r="E1187" i="5"/>
  <c r="I1188" i="5"/>
  <c r="R1188" i="5"/>
  <c r="G1188" i="5"/>
  <c r="H1188" i="5"/>
  <c r="J1188" i="5"/>
  <c r="F1188" i="5"/>
  <c r="E1188" i="5"/>
  <c r="J1189" i="5"/>
  <c r="F1189" i="5"/>
  <c r="R1189" i="5"/>
  <c r="I1189" i="5"/>
  <c r="H1189" i="5"/>
  <c r="G1189" i="5"/>
  <c r="E1189" i="5"/>
  <c r="J1190" i="5"/>
  <c r="R1190" i="5"/>
  <c r="H1190" i="5"/>
  <c r="F1190" i="5"/>
  <c r="I1190" i="5"/>
  <c r="G1190" i="5"/>
  <c r="E1190" i="5"/>
  <c r="R1191" i="5"/>
  <c r="F1191" i="5"/>
  <c r="H1191" i="5"/>
  <c r="G1191" i="5"/>
  <c r="I1191" i="5"/>
  <c r="J1191" i="5"/>
  <c r="E1191" i="5"/>
  <c r="G1192" i="5"/>
  <c r="H1192" i="5"/>
  <c r="J1192" i="5"/>
  <c r="F1192" i="5"/>
  <c r="R1192" i="5"/>
  <c r="I1192" i="5"/>
  <c r="E1192" i="5"/>
  <c r="J1193" i="5"/>
  <c r="G1193" i="5"/>
  <c r="I1193" i="5"/>
  <c r="R1193" i="5"/>
  <c r="F1193" i="5"/>
  <c r="H1193" i="5"/>
  <c r="E1193" i="5"/>
  <c r="F1194" i="5"/>
  <c r="H1194" i="5"/>
  <c r="I1194" i="5"/>
  <c r="R1194" i="5"/>
  <c r="J1194" i="5"/>
  <c r="G1194" i="5"/>
  <c r="E1194" i="5"/>
  <c r="F1195" i="5"/>
  <c r="G1195" i="5"/>
  <c r="I1195" i="5"/>
  <c r="J1195" i="5"/>
  <c r="R1195" i="5"/>
  <c r="H1195" i="5"/>
  <c r="E1195" i="5"/>
  <c r="F1196" i="5"/>
  <c r="I1196" i="5"/>
  <c r="J1196" i="5"/>
  <c r="H1196" i="5"/>
  <c r="G1196" i="5"/>
  <c r="R1196" i="5"/>
  <c r="E1196" i="5"/>
  <c r="H1197" i="5"/>
  <c r="J1197" i="5"/>
  <c r="R1197" i="5"/>
  <c r="G1197" i="5"/>
  <c r="I1197" i="5"/>
  <c r="F1197" i="5"/>
  <c r="E1197" i="5"/>
  <c r="G1198" i="5"/>
  <c r="R1198" i="5"/>
  <c r="H1198" i="5"/>
  <c r="J1198" i="5"/>
  <c r="F1198" i="5"/>
  <c r="I1198" i="5"/>
  <c r="E1198" i="5"/>
  <c r="R1199" i="5"/>
  <c r="H1199" i="5"/>
  <c r="J1199" i="5"/>
  <c r="G1199" i="5"/>
  <c r="I1199" i="5"/>
  <c r="F1199" i="5"/>
  <c r="E1199" i="5"/>
  <c r="F1200" i="5"/>
  <c r="H1200" i="5"/>
  <c r="I1200" i="5"/>
  <c r="R1200" i="5"/>
  <c r="J1200" i="5"/>
  <c r="G1200" i="5"/>
  <c r="E1200" i="5"/>
  <c r="F1201" i="5"/>
  <c r="I1201" i="5"/>
  <c r="J1201" i="5"/>
  <c r="H1201" i="5"/>
  <c r="R1201" i="5"/>
  <c r="G1201" i="5"/>
  <c r="E1201" i="5"/>
  <c r="I1202" i="5"/>
  <c r="H1202" i="5"/>
  <c r="F1202" i="5"/>
  <c r="J1202" i="5"/>
  <c r="G1202" i="5"/>
  <c r="R1202" i="5"/>
  <c r="E1202" i="5"/>
  <c r="G1203" i="5"/>
  <c r="H1203" i="5"/>
  <c r="J1203" i="5"/>
  <c r="R1203" i="5"/>
  <c r="I1203" i="5"/>
  <c r="F1203" i="5"/>
  <c r="E1203" i="5"/>
  <c r="G1204" i="5"/>
  <c r="I1204" i="5"/>
  <c r="F1204" i="5"/>
  <c r="J1204" i="5"/>
  <c r="R1204" i="5"/>
  <c r="H1204" i="5"/>
  <c r="E1204" i="5"/>
  <c r="G1205" i="5"/>
  <c r="I1205" i="5"/>
  <c r="F1205" i="5"/>
  <c r="R1205" i="5"/>
  <c r="J1205" i="5"/>
  <c r="H1205" i="5"/>
  <c r="E1205" i="5"/>
  <c r="J1206" i="5"/>
  <c r="R1206" i="5"/>
  <c r="G1206" i="5"/>
  <c r="I1206" i="5"/>
  <c r="F1206" i="5"/>
  <c r="H1206" i="5"/>
  <c r="E1206" i="5"/>
  <c r="J1207" i="5"/>
  <c r="F1207" i="5"/>
  <c r="G1207" i="5"/>
  <c r="H1207" i="5"/>
  <c r="R1207" i="5"/>
  <c r="I1207" i="5"/>
  <c r="E1207" i="5"/>
  <c r="J1208" i="5"/>
  <c r="I1208" i="5"/>
  <c r="G1208" i="5"/>
  <c r="F1208" i="5"/>
  <c r="R1208" i="5"/>
  <c r="H1208" i="5"/>
  <c r="E1208" i="5"/>
  <c r="R1209" i="5"/>
  <c r="F1209" i="5"/>
  <c r="J1209" i="5"/>
  <c r="G1209" i="5"/>
  <c r="I1209" i="5"/>
  <c r="H1209" i="5"/>
  <c r="E1209" i="5"/>
  <c r="F1210" i="5"/>
  <c r="I1210" i="5"/>
  <c r="J1210" i="5"/>
  <c r="G1210" i="5"/>
  <c r="R1210" i="5"/>
  <c r="H1210" i="5"/>
  <c r="E1210" i="5"/>
  <c r="F1211" i="5"/>
  <c r="J1211" i="5"/>
  <c r="G1211" i="5"/>
  <c r="R1211" i="5"/>
  <c r="I1211" i="5"/>
  <c r="H1211" i="5"/>
  <c r="E1211" i="5"/>
  <c r="H1212" i="5"/>
  <c r="J1212" i="5"/>
  <c r="R1212" i="5"/>
  <c r="G1212" i="5"/>
  <c r="F1212" i="5"/>
  <c r="I1212" i="5"/>
  <c r="E1212" i="5"/>
  <c r="R1213" i="5"/>
  <c r="F1213" i="5"/>
  <c r="H1213" i="5"/>
  <c r="G1213" i="5"/>
  <c r="I1213" i="5"/>
  <c r="J1213" i="5"/>
  <c r="E1213" i="5"/>
  <c r="J1214" i="5"/>
  <c r="G1214" i="5"/>
  <c r="I1214" i="5"/>
  <c r="F1214" i="5"/>
  <c r="R1214" i="5"/>
  <c r="H1214" i="5"/>
  <c r="E1214" i="5"/>
  <c r="R1215" i="5"/>
  <c r="H1215" i="5"/>
  <c r="J1215" i="5"/>
  <c r="G1215" i="5"/>
  <c r="F1215" i="5"/>
  <c r="I1215" i="5"/>
  <c r="E1215" i="5"/>
  <c r="R1216" i="5"/>
  <c r="I1216" i="5"/>
  <c r="J1216" i="5"/>
  <c r="F1216" i="5"/>
  <c r="H1216" i="5"/>
  <c r="G1216" i="5"/>
  <c r="E1216" i="5"/>
  <c r="J1217" i="5"/>
  <c r="F1217" i="5"/>
  <c r="G1217" i="5"/>
  <c r="I1217" i="5"/>
  <c r="H1217" i="5"/>
  <c r="R1217" i="5"/>
  <c r="E1217" i="5"/>
  <c r="I1218" i="5"/>
  <c r="J1218" i="5"/>
  <c r="H1218" i="5"/>
  <c r="G1218" i="5"/>
  <c r="F1218" i="5"/>
  <c r="R1218" i="5"/>
  <c r="E1218" i="5"/>
  <c r="J1219" i="5"/>
  <c r="G1219" i="5"/>
  <c r="H1219" i="5"/>
  <c r="R1219" i="5"/>
  <c r="F1219" i="5"/>
  <c r="I1219" i="5"/>
  <c r="E1219" i="5"/>
  <c r="G1220" i="5"/>
  <c r="H1220" i="5"/>
  <c r="F1220" i="5"/>
  <c r="R1220" i="5"/>
  <c r="I1220" i="5"/>
  <c r="J1220" i="5"/>
  <c r="E1220" i="5"/>
  <c r="F1221" i="5"/>
  <c r="I1221" i="5"/>
  <c r="J1221" i="5"/>
  <c r="H1221" i="5"/>
  <c r="G1221" i="5"/>
  <c r="R1221" i="5"/>
  <c r="E1221" i="5"/>
  <c r="G1222" i="5"/>
  <c r="J1222" i="5"/>
  <c r="I1222" i="5"/>
  <c r="R1222" i="5"/>
  <c r="H1222" i="5"/>
  <c r="F1222" i="5"/>
  <c r="E1222" i="5"/>
  <c r="J1223" i="5"/>
  <c r="H1223" i="5"/>
  <c r="I1223" i="5"/>
  <c r="F1223" i="5"/>
  <c r="R1223" i="5"/>
  <c r="G1223" i="5"/>
  <c r="E1223" i="5"/>
  <c r="R1224" i="5"/>
  <c r="F1224" i="5"/>
  <c r="I1224" i="5"/>
  <c r="G1224" i="5"/>
  <c r="J1224" i="5"/>
  <c r="H1224" i="5"/>
  <c r="E1224" i="5"/>
  <c r="G1225" i="5"/>
  <c r="I1225" i="5"/>
  <c r="R1225" i="5"/>
  <c r="H1225" i="5"/>
  <c r="F1225" i="5"/>
  <c r="J1225" i="5"/>
  <c r="E1225" i="5"/>
  <c r="R1226" i="5"/>
  <c r="I1226" i="5"/>
  <c r="J1226" i="5"/>
  <c r="G1226" i="5"/>
  <c r="F1226" i="5"/>
  <c r="H1226" i="5"/>
  <c r="E1226" i="5"/>
  <c r="G1227" i="5"/>
  <c r="F1227" i="5"/>
  <c r="J1227" i="5"/>
  <c r="I1227" i="5"/>
  <c r="R1227" i="5"/>
  <c r="H1227" i="5"/>
  <c r="E1227" i="5"/>
  <c r="G1228" i="5"/>
  <c r="H1228" i="5"/>
  <c r="J1228" i="5"/>
  <c r="I1228" i="5"/>
  <c r="R1228" i="5"/>
  <c r="F1228" i="5"/>
  <c r="E1228" i="5"/>
  <c r="J1229" i="5"/>
  <c r="H1229" i="5"/>
  <c r="G1229" i="5"/>
  <c r="F1229" i="5"/>
  <c r="R1229" i="5"/>
  <c r="I1229" i="5"/>
  <c r="E1229" i="5"/>
  <c r="I1230" i="5"/>
  <c r="H1230" i="5"/>
  <c r="R1230" i="5"/>
  <c r="J1230" i="5"/>
  <c r="F1230" i="5"/>
  <c r="G1230" i="5"/>
  <c r="E1230" i="5"/>
  <c r="H1231" i="5"/>
  <c r="F1231" i="5"/>
  <c r="J1231" i="5"/>
  <c r="I1231" i="5"/>
  <c r="G1231" i="5"/>
  <c r="R1231" i="5"/>
  <c r="E1231" i="5"/>
  <c r="G1232" i="5"/>
  <c r="R1232" i="5"/>
  <c r="F1232" i="5"/>
  <c r="I1232" i="5"/>
  <c r="J1232" i="5"/>
  <c r="H1232" i="5"/>
  <c r="E1232" i="5"/>
  <c r="I1233" i="5"/>
  <c r="F1233" i="5"/>
  <c r="G1233" i="5"/>
  <c r="J1233" i="5"/>
  <c r="R1233" i="5"/>
  <c r="H1233" i="5"/>
  <c r="E1233" i="5"/>
  <c r="G1234" i="5"/>
  <c r="R1234" i="5"/>
  <c r="H1234" i="5"/>
  <c r="I1234" i="5"/>
  <c r="F1234" i="5"/>
  <c r="J1234" i="5"/>
  <c r="E1234" i="5"/>
  <c r="F1235" i="5"/>
  <c r="J1235" i="5"/>
  <c r="H1235" i="5"/>
  <c r="G1235" i="5"/>
  <c r="I1235" i="5"/>
  <c r="R1235" i="5"/>
  <c r="E1235" i="5"/>
  <c r="G1236" i="5"/>
  <c r="F1236" i="5"/>
  <c r="R1236" i="5"/>
  <c r="I1236" i="5"/>
  <c r="J1236" i="5"/>
  <c r="H1236" i="5"/>
  <c r="E1236" i="5"/>
  <c r="G1237" i="5"/>
  <c r="J1237" i="5"/>
  <c r="H1237" i="5"/>
  <c r="R1237" i="5"/>
  <c r="F1237" i="5"/>
  <c r="I1237" i="5"/>
  <c r="E1237" i="5"/>
  <c r="H1238" i="5"/>
  <c r="F1238" i="5"/>
  <c r="R1238" i="5"/>
  <c r="J1238" i="5"/>
  <c r="G1238" i="5"/>
  <c r="I1238" i="5"/>
  <c r="E1238" i="5"/>
  <c r="G1239" i="5"/>
  <c r="J1239" i="5"/>
  <c r="I1239" i="5"/>
  <c r="F1239" i="5"/>
  <c r="H1239" i="5"/>
  <c r="R1239" i="5"/>
  <c r="E1239" i="5"/>
  <c r="H1240" i="5"/>
  <c r="F1240" i="5"/>
  <c r="G1240" i="5"/>
  <c r="R1240" i="5"/>
  <c r="J1240" i="5"/>
  <c r="I1240" i="5"/>
  <c r="E1240" i="5"/>
  <c r="H1242" i="5"/>
  <c r="F1242" i="5"/>
  <c r="I1242" i="5"/>
  <c r="J1242" i="5"/>
  <c r="R1242" i="5"/>
  <c r="G1242" i="5"/>
  <c r="E1242" i="5"/>
  <c r="I1243" i="5"/>
  <c r="R1243" i="5"/>
  <c r="F1243" i="5"/>
  <c r="J1243" i="5"/>
  <c r="G1243" i="5"/>
  <c r="H1243" i="5"/>
  <c r="E1243" i="5"/>
  <c r="R1244" i="5"/>
  <c r="I1244" i="5"/>
  <c r="J1244" i="5"/>
  <c r="G1244" i="5"/>
  <c r="F1244" i="5"/>
  <c r="H1244" i="5"/>
  <c r="E1244" i="5"/>
  <c r="G1245" i="5"/>
  <c r="H1245" i="5"/>
  <c r="F1245" i="5"/>
  <c r="R1245" i="5"/>
  <c r="I1245" i="5"/>
  <c r="J1245" i="5"/>
  <c r="E1245" i="5"/>
  <c r="H1246" i="5"/>
  <c r="I1246" i="5"/>
  <c r="G1246" i="5"/>
  <c r="F1246" i="5"/>
  <c r="J1246" i="5"/>
  <c r="R1246" i="5"/>
  <c r="E1246" i="5"/>
  <c r="F1247" i="5"/>
  <c r="H1247" i="5"/>
  <c r="R1247" i="5"/>
  <c r="J1247" i="5"/>
  <c r="G1247" i="5"/>
  <c r="I1247" i="5"/>
  <c r="E1247" i="5"/>
  <c r="J1248" i="5"/>
  <c r="R1248" i="5"/>
  <c r="H1248" i="5"/>
  <c r="G1248" i="5"/>
  <c r="F1248" i="5"/>
  <c r="I1248" i="5"/>
  <c r="E1248" i="5"/>
  <c r="H1250" i="5"/>
  <c r="J1250" i="5"/>
  <c r="G1250" i="5"/>
  <c r="I1250" i="5"/>
  <c r="F1250" i="5"/>
  <c r="R1250" i="5"/>
  <c r="E1250" i="5"/>
  <c r="J1251" i="5"/>
  <c r="H1251" i="5"/>
  <c r="F1251" i="5"/>
  <c r="I1251" i="5"/>
  <c r="R1251" i="5"/>
  <c r="G1251" i="5"/>
  <c r="E1251" i="5"/>
  <c r="F1252" i="5"/>
  <c r="H1252" i="5"/>
  <c r="I1252" i="5"/>
  <c r="R1252" i="5"/>
  <c r="G1252" i="5"/>
  <c r="J1252" i="5"/>
  <c r="E1252" i="5"/>
  <c r="J1253" i="5"/>
  <c r="G1253" i="5"/>
  <c r="H1253" i="5"/>
  <c r="R1253" i="5"/>
  <c r="I1253" i="5"/>
  <c r="F1253" i="5"/>
  <c r="E1253" i="5"/>
  <c r="G1254" i="5"/>
  <c r="R1254" i="5"/>
  <c r="F1254" i="5"/>
  <c r="H1254" i="5"/>
  <c r="I1254" i="5"/>
  <c r="J1254" i="5"/>
  <c r="E1254" i="5"/>
  <c r="I1255" i="5"/>
  <c r="R1255" i="5"/>
  <c r="J1255" i="5"/>
  <c r="F1255" i="5"/>
  <c r="G1255" i="5"/>
  <c r="H1255" i="5"/>
  <c r="E1255" i="5"/>
  <c r="J1256" i="5"/>
  <c r="H1256" i="5"/>
  <c r="F1256" i="5"/>
  <c r="R1256" i="5"/>
  <c r="I1256" i="5"/>
  <c r="G1256" i="5"/>
  <c r="E1256" i="5"/>
  <c r="F1257" i="5"/>
  <c r="H1257" i="5"/>
  <c r="R1257" i="5"/>
  <c r="J1257" i="5"/>
  <c r="G1257" i="5"/>
  <c r="I1257" i="5"/>
  <c r="E1257" i="5"/>
  <c r="J1258" i="5"/>
  <c r="H1258" i="5"/>
  <c r="G1258" i="5"/>
  <c r="R1258" i="5"/>
  <c r="I1258" i="5"/>
  <c r="F1258" i="5"/>
  <c r="E1258" i="5"/>
  <c r="G1259" i="5"/>
  <c r="F1259" i="5"/>
  <c r="J1259" i="5"/>
  <c r="I1259" i="5"/>
  <c r="H1259" i="5"/>
  <c r="R1259" i="5"/>
  <c r="E1259" i="5"/>
  <c r="R1260" i="5"/>
  <c r="G1260" i="5"/>
  <c r="F1260" i="5"/>
  <c r="H1260" i="5"/>
  <c r="I1260" i="5"/>
  <c r="J1260" i="5"/>
  <c r="E1260" i="5"/>
  <c r="J1261" i="5"/>
  <c r="G1261" i="5"/>
  <c r="H1261" i="5"/>
  <c r="R1261" i="5"/>
  <c r="F1261" i="5"/>
  <c r="I1261" i="5"/>
  <c r="E1261" i="5"/>
  <c r="I1262" i="5"/>
  <c r="H1262" i="5"/>
  <c r="R1262" i="5"/>
  <c r="G1262" i="5"/>
  <c r="F1262" i="5"/>
  <c r="J1262" i="5"/>
  <c r="E1262" i="5"/>
  <c r="H1263" i="5"/>
  <c r="F1263" i="5"/>
  <c r="R1263" i="5"/>
  <c r="I1263" i="5"/>
  <c r="J1263" i="5"/>
  <c r="G1263" i="5"/>
  <c r="E1263" i="5"/>
  <c r="I1264" i="5"/>
  <c r="F1264" i="5"/>
  <c r="G1264" i="5"/>
  <c r="R1264" i="5"/>
  <c r="H1264" i="5"/>
  <c r="J1264" i="5"/>
  <c r="E1264" i="5"/>
  <c r="I1265" i="5"/>
  <c r="H1265" i="5"/>
  <c r="F1265" i="5"/>
  <c r="R1265" i="5"/>
  <c r="J1265" i="5"/>
  <c r="G1265" i="5"/>
  <c r="E1265" i="5"/>
  <c r="H1266" i="5"/>
  <c r="I1266" i="5"/>
  <c r="J1266" i="5"/>
  <c r="R1266" i="5"/>
  <c r="G1266" i="5"/>
  <c r="F1266" i="5"/>
  <c r="E1266" i="5"/>
  <c r="H1267" i="5"/>
  <c r="R1267" i="5"/>
  <c r="J1267" i="5"/>
  <c r="F1267" i="5"/>
  <c r="G1267" i="5"/>
  <c r="I1267" i="5"/>
  <c r="E1267" i="5"/>
  <c r="H1268" i="5"/>
  <c r="J1268" i="5"/>
  <c r="F1268" i="5"/>
  <c r="I1268" i="5"/>
  <c r="R1268" i="5"/>
  <c r="G1268" i="5"/>
  <c r="E1268" i="5"/>
  <c r="J1269" i="5"/>
  <c r="F1269" i="5"/>
  <c r="I1269" i="5"/>
  <c r="R1269" i="5"/>
  <c r="H1269" i="5"/>
  <c r="G1269" i="5"/>
  <c r="E1269" i="5"/>
  <c r="G1271" i="5"/>
  <c r="I1271" i="5"/>
  <c r="R1271" i="5"/>
  <c r="F1271" i="5"/>
  <c r="H1271" i="5"/>
  <c r="J1271" i="5"/>
  <c r="E1271" i="5"/>
  <c r="J1272" i="5"/>
  <c r="R1272" i="5"/>
  <c r="I1272" i="5"/>
  <c r="G1272" i="5"/>
  <c r="H1272" i="5"/>
  <c r="F1272" i="5"/>
  <c r="E1272" i="5"/>
  <c r="I1274" i="5"/>
  <c r="R1274" i="5"/>
  <c r="G1274" i="5"/>
  <c r="H1274" i="5"/>
  <c r="F1274" i="5"/>
  <c r="J1274" i="5"/>
  <c r="E1274" i="5"/>
  <c r="R1275" i="5"/>
  <c r="F1275" i="5"/>
  <c r="J1275" i="5"/>
  <c r="H1275" i="5"/>
  <c r="G1275" i="5"/>
  <c r="I1275" i="5"/>
  <c r="E1275" i="5"/>
  <c r="H1276" i="5"/>
  <c r="J1276" i="5"/>
  <c r="R1276" i="5"/>
  <c r="I1276" i="5"/>
  <c r="G1276" i="5"/>
  <c r="F1276" i="5"/>
  <c r="E1276" i="5"/>
  <c r="R1277" i="5"/>
  <c r="G1277" i="5"/>
  <c r="J1277" i="5"/>
  <c r="I1277" i="5"/>
  <c r="F1277" i="5"/>
  <c r="H1277" i="5"/>
  <c r="E1277" i="5"/>
  <c r="I1278" i="5"/>
  <c r="H1278" i="5"/>
  <c r="G1278" i="5"/>
  <c r="F1278" i="5"/>
  <c r="R1278" i="5"/>
  <c r="J1278" i="5"/>
  <c r="E1278" i="5"/>
  <c r="F1279" i="5"/>
  <c r="H1279" i="5"/>
  <c r="R1279" i="5"/>
  <c r="J1279" i="5"/>
  <c r="G1279" i="5"/>
  <c r="I1279" i="5"/>
  <c r="E1279" i="5"/>
  <c r="H1280" i="5"/>
  <c r="I1280" i="5"/>
  <c r="J1280" i="5"/>
  <c r="R1280" i="5"/>
  <c r="G1280" i="5"/>
  <c r="F1280" i="5"/>
  <c r="E1280" i="5"/>
  <c r="J1281" i="5"/>
  <c r="R1281" i="5"/>
  <c r="G1281" i="5"/>
  <c r="H1281" i="5"/>
  <c r="F1281" i="5"/>
  <c r="I1281" i="5"/>
  <c r="E1281" i="5"/>
  <c r="J1282" i="5"/>
  <c r="I1282" i="5"/>
  <c r="R1282" i="5"/>
  <c r="G1282" i="5"/>
  <c r="F1282" i="5"/>
  <c r="H1282" i="5"/>
  <c r="E1282" i="5"/>
  <c r="F1283" i="5"/>
  <c r="I1283" i="5"/>
  <c r="G1283" i="5"/>
  <c r="H1283" i="5"/>
  <c r="R1283" i="5"/>
  <c r="J1283" i="5"/>
  <c r="E1283" i="5"/>
  <c r="G1284" i="5"/>
  <c r="H1284" i="5"/>
  <c r="R1284" i="5"/>
  <c r="J1284" i="5"/>
  <c r="I1284" i="5"/>
  <c r="F1284" i="5"/>
  <c r="E1284" i="5"/>
  <c r="G1285" i="5"/>
  <c r="F1285" i="5"/>
  <c r="H1285" i="5"/>
  <c r="R1285" i="5"/>
  <c r="J1285" i="5"/>
  <c r="I1285" i="5"/>
  <c r="E1285" i="5"/>
  <c r="H1286" i="5"/>
  <c r="R1286" i="5"/>
  <c r="F1286" i="5"/>
  <c r="J1286" i="5"/>
  <c r="G1286" i="5"/>
  <c r="I1286" i="5"/>
  <c r="E1286" i="5"/>
  <c r="I1287" i="5"/>
  <c r="J1287" i="5"/>
  <c r="G1287" i="5"/>
  <c r="R1287" i="5"/>
  <c r="H1287" i="5"/>
  <c r="F1287" i="5"/>
  <c r="E1287" i="5"/>
  <c r="G1288" i="5"/>
  <c r="R1288" i="5"/>
  <c r="J1288" i="5"/>
  <c r="I1288" i="5"/>
  <c r="H1288" i="5"/>
  <c r="F1288" i="5"/>
  <c r="E1288" i="5"/>
  <c r="G1289" i="5"/>
  <c r="H1289" i="5"/>
  <c r="J1289" i="5"/>
  <c r="F1289" i="5"/>
  <c r="R1289" i="5"/>
  <c r="I1289" i="5"/>
  <c r="E1289" i="5"/>
  <c r="H1290" i="5"/>
  <c r="G1290" i="5"/>
  <c r="R1290" i="5"/>
  <c r="J1290" i="5"/>
  <c r="F1290" i="5"/>
  <c r="I1290" i="5"/>
  <c r="E1290" i="5"/>
  <c r="H1291" i="5"/>
  <c r="J1291" i="5"/>
  <c r="F1291" i="5"/>
  <c r="R1291" i="5"/>
  <c r="G1291" i="5"/>
  <c r="I1291" i="5"/>
  <c r="E1291" i="5"/>
  <c r="R1292" i="5"/>
  <c r="F1292" i="5"/>
  <c r="I1292" i="5"/>
  <c r="J1292" i="5"/>
  <c r="G1292" i="5"/>
  <c r="H1292" i="5"/>
  <c r="E1292" i="5"/>
  <c r="F1293" i="5"/>
  <c r="G1293" i="5"/>
  <c r="J1293" i="5"/>
  <c r="H1293" i="5"/>
  <c r="I1293" i="5"/>
  <c r="R1293" i="5"/>
  <c r="E1293" i="5"/>
  <c r="F1295" i="5"/>
  <c r="R1295" i="5"/>
  <c r="I1295" i="5"/>
  <c r="G1295" i="5"/>
  <c r="J1295" i="5"/>
  <c r="H1295" i="5"/>
  <c r="E1295" i="5"/>
  <c r="G1296" i="5"/>
  <c r="H1296" i="5"/>
  <c r="J1296" i="5"/>
  <c r="F1296" i="5"/>
  <c r="I1296" i="5"/>
  <c r="R1296" i="5"/>
  <c r="E1296" i="5"/>
  <c r="J1297" i="5"/>
  <c r="H1297" i="5"/>
  <c r="G1297" i="5"/>
  <c r="F1297" i="5"/>
  <c r="R1297" i="5"/>
  <c r="I1297" i="5"/>
  <c r="E1297" i="5"/>
  <c r="H1298" i="5"/>
  <c r="G1298" i="5"/>
  <c r="J1298" i="5"/>
  <c r="R1298" i="5"/>
  <c r="F1298" i="5"/>
  <c r="I1298" i="5"/>
  <c r="E1298" i="5"/>
  <c r="I1299" i="5"/>
  <c r="G1299" i="5"/>
  <c r="R1299" i="5"/>
  <c r="J1299" i="5"/>
  <c r="F1299" i="5"/>
  <c r="H1299" i="5"/>
  <c r="E1299" i="5"/>
  <c r="J1300" i="5"/>
  <c r="R1300" i="5"/>
  <c r="H1300" i="5"/>
  <c r="I1300" i="5"/>
  <c r="F1300" i="5"/>
  <c r="G1300" i="5"/>
  <c r="E1300" i="5"/>
  <c r="I1301" i="5"/>
  <c r="F1301" i="5"/>
  <c r="J1301" i="5"/>
  <c r="G1301" i="5"/>
  <c r="H1301" i="5"/>
  <c r="R1301" i="5"/>
  <c r="E1301" i="5"/>
  <c r="I1302" i="5"/>
  <c r="F1302" i="5"/>
  <c r="G1302" i="5"/>
  <c r="R1302" i="5"/>
  <c r="H1302" i="5"/>
  <c r="J1302" i="5"/>
  <c r="E1302" i="5"/>
  <c r="R1303" i="5"/>
  <c r="I1303" i="5"/>
  <c r="J1303" i="5"/>
  <c r="H1303" i="5"/>
  <c r="G1303" i="5"/>
  <c r="F1303" i="5"/>
  <c r="E1303" i="5"/>
  <c r="F1304" i="5"/>
  <c r="I1304" i="5"/>
  <c r="J1304" i="5"/>
  <c r="G1304" i="5"/>
  <c r="R1304" i="5"/>
  <c r="H1304" i="5"/>
  <c r="E1304" i="5"/>
  <c r="I1305" i="5"/>
  <c r="J1305" i="5"/>
  <c r="R1305" i="5"/>
  <c r="H1305" i="5"/>
  <c r="F1305" i="5"/>
  <c r="G1305" i="5"/>
  <c r="E1305" i="5"/>
  <c r="H1306" i="5"/>
  <c r="G1306" i="5"/>
  <c r="F1306" i="5"/>
  <c r="I1306" i="5"/>
  <c r="J1306" i="5"/>
  <c r="R1306" i="5"/>
  <c r="E1306" i="5"/>
  <c r="G1307" i="5"/>
  <c r="H1307" i="5"/>
  <c r="R1307" i="5"/>
  <c r="I1307" i="5"/>
  <c r="F1307" i="5"/>
  <c r="J1307" i="5"/>
  <c r="E1307" i="5"/>
  <c r="G1308" i="5"/>
  <c r="I1308" i="5"/>
  <c r="H1308" i="5"/>
  <c r="J1308" i="5"/>
  <c r="R1308" i="5"/>
  <c r="F1308" i="5"/>
  <c r="E1308" i="5"/>
  <c r="F1309" i="5"/>
  <c r="G1309" i="5"/>
  <c r="R1309" i="5"/>
  <c r="I1309" i="5"/>
  <c r="J1309" i="5"/>
  <c r="H1309" i="5"/>
  <c r="E1309" i="5"/>
  <c r="G1310" i="5"/>
  <c r="F1310" i="5"/>
  <c r="R1310" i="5"/>
  <c r="I1310" i="5"/>
  <c r="H1310" i="5"/>
  <c r="J1310" i="5"/>
  <c r="E1310" i="5"/>
  <c r="G1311" i="5"/>
  <c r="R1311" i="5"/>
  <c r="H1311" i="5"/>
  <c r="I1311" i="5"/>
  <c r="J1311" i="5"/>
  <c r="F1311" i="5"/>
  <c r="E1311" i="5"/>
  <c r="G1312" i="5"/>
  <c r="I1312" i="5"/>
  <c r="J1312" i="5"/>
  <c r="R1312" i="5"/>
  <c r="H1312" i="5"/>
  <c r="F1312" i="5"/>
  <c r="E1312" i="5"/>
  <c r="J1313" i="5"/>
  <c r="H1313" i="5"/>
  <c r="G1313" i="5"/>
  <c r="I1313" i="5"/>
  <c r="R1313" i="5"/>
  <c r="F1313" i="5"/>
  <c r="E1313" i="5"/>
  <c r="J1314" i="5"/>
  <c r="G1314" i="5"/>
  <c r="F1314" i="5"/>
  <c r="H1314" i="5"/>
  <c r="I1314" i="5"/>
  <c r="R1314" i="5"/>
  <c r="E1314" i="5"/>
  <c r="I1315" i="5"/>
  <c r="F1315" i="5"/>
  <c r="J1315" i="5"/>
  <c r="G1315" i="5"/>
  <c r="R1315" i="5"/>
  <c r="H1315" i="5"/>
  <c r="E1315" i="5"/>
  <c r="H1316" i="5"/>
  <c r="G1316" i="5"/>
  <c r="J1316" i="5"/>
  <c r="R1316" i="5"/>
  <c r="F1316" i="5"/>
  <c r="I1316" i="5"/>
  <c r="E1316" i="5"/>
  <c r="I1317" i="5"/>
  <c r="H1317" i="5"/>
  <c r="J1317" i="5"/>
  <c r="F1317" i="5"/>
  <c r="R1317" i="5"/>
  <c r="G1317" i="5"/>
  <c r="E1317" i="5"/>
  <c r="I1318" i="5"/>
  <c r="J1318" i="5"/>
  <c r="F1318" i="5"/>
  <c r="R1318" i="5"/>
  <c r="H1318" i="5"/>
  <c r="G1318" i="5"/>
  <c r="E1318" i="5"/>
  <c r="J1319" i="5"/>
  <c r="H1319" i="5"/>
  <c r="I1319" i="5"/>
  <c r="G1319" i="5"/>
  <c r="R1319" i="5"/>
  <c r="F1319" i="5"/>
  <c r="E1319" i="5"/>
  <c r="H1320" i="5"/>
  <c r="R1320" i="5"/>
  <c r="J1320" i="5"/>
  <c r="G1320" i="5"/>
  <c r="F1320" i="5"/>
  <c r="I1320" i="5"/>
  <c r="E1320" i="5"/>
  <c r="J1321" i="5"/>
  <c r="H1321" i="5"/>
  <c r="R1321" i="5"/>
  <c r="G1321" i="5"/>
  <c r="I1321" i="5"/>
  <c r="F1321" i="5"/>
  <c r="E1321" i="5"/>
  <c r="R1322" i="5"/>
  <c r="J1322" i="5"/>
  <c r="H1322" i="5"/>
  <c r="F1322" i="5"/>
  <c r="I1322" i="5"/>
  <c r="G1322" i="5"/>
  <c r="E1322" i="5"/>
  <c r="J1323" i="5"/>
  <c r="G1323" i="5"/>
  <c r="F1323" i="5"/>
  <c r="I1323" i="5"/>
  <c r="H1323" i="5"/>
  <c r="R1323" i="5"/>
  <c r="E1323" i="5"/>
  <c r="F1324" i="5"/>
  <c r="I1324" i="5"/>
  <c r="R1324" i="5"/>
  <c r="G1324" i="5"/>
  <c r="J1324" i="5"/>
  <c r="H1324" i="5"/>
  <c r="E1324" i="5"/>
  <c r="F1325" i="5"/>
  <c r="G1325" i="5"/>
  <c r="R1325" i="5"/>
  <c r="H1325" i="5"/>
  <c r="I1325" i="5"/>
  <c r="J1325" i="5"/>
  <c r="E1325" i="5"/>
  <c r="R1326" i="5"/>
  <c r="H1326" i="5"/>
  <c r="J1326" i="5"/>
  <c r="I1326" i="5"/>
  <c r="F1326" i="5"/>
  <c r="G1326" i="5"/>
  <c r="E1326" i="5"/>
  <c r="J1327" i="5"/>
  <c r="R1327" i="5"/>
  <c r="I1327" i="5"/>
  <c r="F1327" i="5"/>
  <c r="G1327" i="5"/>
  <c r="H1327" i="5"/>
  <c r="E1327" i="5"/>
  <c r="F1328" i="5"/>
  <c r="R1328" i="5"/>
  <c r="J1328" i="5"/>
  <c r="I1328" i="5"/>
  <c r="G1328" i="5"/>
  <c r="H1328" i="5"/>
  <c r="E1328" i="5"/>
  <c r="J1329" i="5"/>
  <c r="H1329" i="5"/>
  <c r="G1329" i="5"/>
  <c r="I1329" i="5"/>
  <c r="F1329" i="5"/>
  <c r="R1329" i="5"/>
  <c r="E1329" i="5"/>
  <c r="J1330" i="5"/>
  <c r="R1330" i="5"/>
  <c r="I1330" i="5"/>
  <c r="G1330" i="5"/>
  <c r="H1330" i="5"/>
  <c r="F1330" i="5"/>
  <c r="E1330" i="5"/>
  <c r="F1331" i="5"/>
  <c r="H1331" i="5"/>
  <c r="G1331" i="5"/>
  <c r="I1331" i="5"/>
  <c r="J1331" i="5"/>
  <c r="R1331" i="5"/>
  <c r="E1331" i="5"/>
  <c r="G1332" i="5"/>
  <c r="J1332" i="5"/>
  <c r="H1332" i="5"/>
  <c r="I1332" i="5"/>
  <c r="R1332" i="5"/>
  <c r="F1332" i="5"/>
  <c r="E1332" i="5"/>
  <c r="I1333" i="5"/>
  <c r="H1333" i="5"/>
  <c r="G1333" i="5"/>
  <c r="J1333" i="5"/>
  <c r="R1333" i="5"/>
  <c r="F1333" i="5"/>
  <c r="E1333" i="5"/>
  <c r="J1334" i="5"/>
  <c r="I1334" i="5"/>
  <c r="G1334" i="5"/>
  <c r="R1334" i="5"/>
  <c r="H1334" i="5"/>
  <c r="F1334" i="5"/>
  <c r="E1334" i="5"/>
  <c r="F1335" i="5"/>
  <c r="R1335" i="5"/>
  <c r="H1335" i="5"/>
  <c r="I1335" i="5"/>
  <c r="G1335" i="5"/>
  <c r="J1335" i="5"/>
  <c r="E1335" i="5"/>
  <c r="I1336" i="5"/>
  <c r="R1336" i="5"/>
  <c r="G1336" i="5"/>
  <c r="J1336" i="5"/>
  <c r="F1336" i="5"/>
  <c r="H1336" i="5"/>
  <c r="E1336" i="5"/>
  <c r="I1337" i="5"/>
  <c r="F1337" i="5"/>
  <c r="H1337" i="5"/>
  <c r="J1337" i="5"/>
  <c r="R1337" i="5"/>
  <c r="G1337" i="5"/>
  <c r="E1337" i="5"/>
  <c r="J1338" i="5"/>
  <c r="H1338" i="5"/>
  <c r="I1338" i="5"/>
  <c r="G1338" i="5"/>
  <c r="R1338" i="5"/>
  <c r="F1338" i="5"/>
  <c r="E1338" i="5"/>
  <c r="G1339" i="5"/>
  <c r="I1339" i="5"/>
  <c r="H1339" i="5"/>
  <c r="F1339" i="5"/>
  <c r="R1339" i="5"/>
  <c r="J1339" i="5"/>
  <c r="E1339" i="5"/>
  <c r="F1340" i="5"/>
  <c r="G1340" i="5"/>
  <c r="H1340" i="5"/>
  <c r="J1340" i="5"/>
  <c r="I1340" i="5"/>
  <c r="R1340" i="5"/>
  <c r="E1340" i="5"/>
  <c r="R1341" i="5"/>
  <c r="J1341" i="5"/>
  <c r="G1341" i="5"/>
  <c r="F1341" i="5"/>
  <c r="H1341" i="5"/>
  <c r="I1341" i="5"/>
  <c r="E1341" i="5"/>
  <c r="G1342" i="5"/>
  <c r="J1342" i="5"/>
  <c r="H1342" i="5"/>
  <c r="F1342" i="5"/>
  <c r="R1342" i="5"/>
  <c r="I1342" i="5"/>
  <c r="E1342" i="5"/>
  <c r="H1343" i="5"/>
  <c r="R1343" i="5"/>
  <c r="F1343" i="5"/>
  <c r="J1343" i="5"/>
  <c r="I1343" i="5"/>
  <c r="G1343" i="5"/>
  <c r="E1343" i="5"/>
  <c r="G1344" i="5"/>
  <c r="R1344" i="5"/>
  <c r="J1344" i="5"/>
  <c r="H1344" i="5"/>
  <c r="F1344" i="5"/>
  <c r="I1344" i="5"/>
  <c r="E1344" i="5"/>
  <c r="H1346" i="5"/>
  <c r="I1346" i="5"/>
  <c r="G1346" i="5"/>
  <c r="R1346" i="5"/>
  <c r="J1346" i="5"/>
  <c r="F1346" i="5"/>
  <c r="E1346" i="5"/>
  <c r="R1347" i="5"/>
  <c r="J1347" i="5"/>
  <c r="F1347" i="5"/>
  <c r="I1347" i="5"/>
  <c r="H1347" i="5"/>
  <c r="G1347" i="5"/>
  <c r="E1347" i="5"/>
  <c r="F1348" i="5"/>
  <c r="I1348" i="5"/>
  <c r="H1348" i="5"/>
  <c r="G1348" i="5"/>
  <c r="R1348" i="5"/>
  <c r="J1348" i="5"/>
  <c r="E1348" i="5"/>
  <c r="R1349" i="5"/>
  <c r="G1349" i="5"/>
  <c r="H1349" i="5"/>
  <c r="F1349" i="5"/>
  <c r="I1349" i="5"/>
  <c r="J1349" i="5"/>
  <c r="E1349" i="5"/>
  <c r="I1350" i="5"/>
  <c r="R1350" i="5"/>
  <c r="J1350" i="5"/>
  <c r="G1350" i="5"/>
  <c r="F1350" i="5"/>
  <c r="H1350" i="5"/>
  <c r="E1350" i="5"/>
  <c r="F1351" i="5"/>
  <c r="J1351" i="5"/>
  <c r="G1351" i="5"/>
  <c r="R1351" i="5"/>
  <c r="I1351" i="5"/>
  <c r="H1351" i="5"/>
  <c r="E1351" i="5"/>
  <c r="J1352" i="5"/>
  <c r="I1352" i="5"/>
  <c r="H1352" i="5"/>
  <c r="R1352" i="5"/>
  <c r="G1352" i="5"/>
  <c r="F1352" i="5"/>
  <c r="E1352" i="5"/>
  <c r="J1353" i="5"/>
  <c r="H1353" i="5"/>
  <c r="G1353" i="5"/>
  <c r="R1353" i="5"/>
  <c r="I1353" i="5"/>
  <c r="F1353" i="5"/>
  <c r="E1353" i="5"/>
  <c r="I1354" i="5"/>
  <c r="F1354" i="5"/>
  <c r="R1354" i="5"/>
  <c r="J1354" i="5"/>
  <c r="H1354" i="5"/>
  <c r="G1354" i="5"/>
  <c r="E1354" i="5"/>
  <c r="F1355" i="5"/>
  <c r="R1355" i="5"/>
  <c r="G1355" i="5"/>
  <c r="J1355" i="5"/>
  <c r="H1355" i="5"/>
  <c r="I1355" i="5"/>
  <c r="E1355" i="5"/>
  <c r="I1356" i="5"/>
  <c r="H1356" i="5"/>
  <c r="J1356" i="5"/>
  <c r="R1356" i="5"/>
  <c r="F1356" i="5"/>
  <c r="G1356" i="5"/>
  <c r="E1356" i="5"/>
  <c r="R1357" i="5"/>
  <c r="J1357" i="5"/>
  <c r="I1357" i="5"/>
  <c r="F1357" i="5"/>
  <c r="H1357" i="5"/>
  <c r="G1357" i="5"/>
  <c r="E1357" i="5"/>
  <c r="H1358" i="5"/>
  <c r="I1358" i="5"/>
  <c r="F1358" i="5"/>
  <c r="R1358" i="5"/>
  <c r="G1358" i="5"/>
  <c r="J1358" i="5"/>
  <c r="E1358" i="5"/>
  <c r="F1359" i="5"/>
  <c r="I1359" i="5"/>
  <c r="H1359" i="5"/>
  <c r="J1359" i="5"/>
  <c r="G1359" i="5"/>
  <c r="R1359" i="5"/>
  <c r="E1359" i="5"/>
  <c r="J1360" i="5"/>
  <c r="I1360" i="5"/>
  <c r="F1360" i="5"/>
  <c r="G1360" i="5"/>
  <c r="H1360" i="5"/>
  <c r="R1360" i="5"/>
  <c r="E1360" i="5"/>
  <c r="F1361" i="5"/>
  <c r="I1361" i="5"/>
  <c r="R1361" i="5"/>
  <c r="H1361" i="5"/>
  <c r="G1361" i="5"/>
  <c r="J1361" i="5"/>
  <c r="E1361" i="5"/>
  <c r="H1362" i="5"/>
  <c r="F1362" i="5"/>
  <c r="J1362" i="5"/>
  <c r="R1362" i="5"/>
  <c r="I1362" i="5"/>
  <c r="G1362" i="5"/>
  <c r="E1362" i="5"/>
  <c r="I1363" i="5"/>
  <c r="F1363" i="5"/>
  <c r="R1363" i="5"/>
  <c r="H1363" i="5"/>
  <c r="J1363" i="5"/>
  <c r="G1363" i="5"/>
  <c r="E1363" i="5"/>
  <c r="J1364" i="5"/>
  <c r="H1364" i="5"/>
  <c r="F1364" i="5"/>
  <c r="I1364" i="5"/>
  <c r="R1364" i="5"/>
  <c r="G1364" i="5"/>
  <c r="E1364" i="5"/>
  <c r="F1365" i="5"/>
  <c r="H1365" i="5"/>
  <c r="J1365" i="5"/>
  <c r="G1365" i="5"/>
  <c r="R1365" i="5"/>
  <c r="I1365" i="5"/>
  <c r="E1365" i="5"/>
  <c r="J1366" i="5"/>
  <c r="G1366" i="5"/>
  <c r="H1366" i="5"/>
  <c r="F1366" i="5"/>
  <c r="I1366" i="5"/>
  <c r="R1366" i="5"/>
  <c r="E1366" i="5"/>
  <c r="F1367" i="5"/>
  <c r="G1367" i="5"/>
  <c r="R1367" i="5"/>
  <c r="H1367" i="5"/>
  <c r="I1367" i="5"/>
  <c r="J1367" i="5"/>
  <c r="E1367" i="5"/>
  <c r="F1368" i="5"/>
  <c r="J1368" i="5"/>
  <c r="H1368" i="5"/>
  <c r="R1368" i="5"/>
  <c r="I1368" i="5"/>
  <c r="G1368" i="5"/>
  <c r="E1368" i="5"/>
  <c r="F1369" i="5"/>
  <c r="R1369" i="5"/>
  <c r="G1369" i="5"/>
  <c r="H1369" i="5"/>
  <c r="I1369" i="5"/>
  <c r="J1369" i="5"/>
  <c r="E1369" i="5"/>
  <c r="J1370" i="5"/>
  <c r="G1370" i="5"/>
  <c r="F1370" i="5"/>
  <c r="I1370" i="5"/>
  <c r="R1370" i="5"/>
  <c r="H1370" i="5"/>
  <c r="E1370" i="5"/>
  <c r="J1371" i="5"/>
  <c r="H1371" i="5"/>
  <c r="F1371" i="5"/>
  <c r="I1371" i="5"/>
  <c r="G1371" i="5"/>
  <c r="R1371" i="5"/>
  <c r="E1371" i="5"/>
  <c r="H1372" i="5"/>
  <c r="J1372" i="5"/>
  <c r="R1372" i="5"/>
  <c r="I1372" i="5"/>
  <c r="F1372" i="5"/>
  <c r="G1372" i="5"/>
  <c r="E1372" i="5"/>
  <c r="H1373" i="5"/>
  <c r="J1373" i="5"/>
  <c r="F1373" i="5"/>
  <c r="I1373" i="5"/>
  <c r="R1373" i="5"/>
  <c r="G1373" i="5"/>
  <c r="E1373" i="5"/>
  <c r="I1375" i="5"/>
  <c r="H1375" i="5"/>
  <c r="J1375" i="5"/>
  <c r="F1375" i="5"/>
  <c r="G1375" i="5"/>
  <c r="R1375" i="5"/>
  <c r="E1375" i="5"/>
  <c r="G1376" i="5"/>
  <c r="H1376" i="5"/>
  <c r="R1376" i="5"/>
  <c r="F1376" i="5"/>
  <c r="I1376" i="5"/>
  <c r="J1376" i="5"/>
  <c r="E1376" i="5"/>
  <c r="I1377" i="5"/>
  <c r="G1377" i="5"/>
  <c r="H1377" i="5"/>
  <c r="R1377" i="5"/>
  <c r="F1377" i="5"/>
  <c r="J1377" i="5"/>
  <c r="E1377" i="5"/>
  <c r="H1378" i="5"/>
  <c r="G1378" i="5"/>
  <c r="F1378" i="5"/>
  <c r="J1378" i="5"/>
  <c r="I1378" i="5"/>
  <c r="R1378" i="5"/>
  <c r="E1378" i="5"/>
  <c r="H1379" i="5"/>
  <c r="R1379" i="5"/>
  <c r="G1379" i="5"/>
  <c r="J1379" i="5"/>
  <c r="I1379" i="5"/>
  <c r="F1379" i="5"/>
  <c r="E1379" i="5"/>
  <c r="R1380" i="5"/>
  <c r="H1380" i="5"/>
  <c r="J1380" i="5"/>
  <c r="F1380" i="5"/>
  <c r="G1380" i="5"/>
  <c r="I1380" i="5"/>
  <c r="E1380" i="5"/>
  <c r="G1381" i="5"/>
  <c r="R1381" i="5"/>
  <c r="J1381" i="5"/>
  <c r="I1381" i="5"/>
  <c r="F1381" i="5"/>
  <c r="H1381" i="5"/>
  <c r="E1381" i="5"/>
  <c r="F1383" i="5"/>
  <c r="H1383" i="5"/>
  <c r="I1383" i="5"/>
  <c r="G1383" i="5"/>
  <c r="J1383" i="5"/>
  <c r="R1383" i="5"/>
  <c r="E1383" i="5"/>
  <c r="F1384" i="5"/>
  <c r="R1384" i="5"/>
  <c r="J1384" i="5"/>
  <c r="G1384" i="5"/>
  <c r="I1384" i="5"/>
  <c r="H1384" i="5"/>
  <c r="E1384" i="5"/>
  <c r="J1385" i="5"/>
  <c r="H1385" i="5"/>
  <c r="F1385" i="5"/>
  <c r="G1385" i="5"/>
  <c r="I1385" i="5"/>
  <c r="R1385" i="5"/>
  <c r="E1385" i="5"/>
  <c r="I1386" i="5"/>
  <c r="J1386" i="5"/>
  <c r="F1386" i="5"/>
  <c r="H1386" i="5"/>
  <c r="R1386" i="5"/>
  <c r="G1386" i="5"/>
  <c r="E1386" i="5"/>
  <c r="I1387" i="5"/>
  <c r="G1387" i="5"/>
  <c r="R1387" i="5"/>
  <c r="H1387" i="5"/>
  <c r="F1387" i="5"/>
  <c r="J1387" i="5"/>
  <c r="E1387" i="5"/>
  <c r="H1388" i="5"/>
  <c r="F1388" i="5"/>
  <c r="J1388" i="5"/>
  <c r="R1388" i="5"/>
  <c r="G1388" i="5"/>
  <c r="I1388" i="5"/>
  <c r="E1388" i="5"/>
  <c r="R1389" i="5"/>
  <c r="J1389" i="5"/>
  <c r="F1389" i="5"/>
  <c r="G1389" i="5"/>
  <c r="I1389" i="5"/>
  <c r="H1389" i="5"/>
  <c r="E1389" i="5"/>
  <c r="F1391" i="5"/>
  <c r="I1391" i="5"/>
  <c r="R1391" i="5"/>
  <c r="G1391" i="5"/>
  <c r="H1391" i="5"/>
  <c r="J1391" i="5"/>
  <c r="E1391" i="5"/>
  <c r="R1392" i="5"/>
  <c r="G1392" i="5"/>
  <c r="H1392" i="5"/>
  <c r="I1392" i="5"/>
  <c r="J1392" i="5"/>
  <c r="F1392" i="5"/>
  <c r="E1392" i="5"/>
  <c r="J1394" i="5"/>
  <c r="I1394" i="5"/>
  <c r="F1394" i="5"/>
  <c r="G1394" i="5"/>
  <c r="R1394" i="5"/>
  <c r="H1394" i="5"/>
  <c r="E1394" i="5"/>
  <c r="I1395" i="5"/>
  <c r="G1395" i="5"/>
  <c r="R1395" i="5"/>
  <c r="J1395" i="5"/>
  <c r="H1395" i="5"/>
  <c r="F1395" i="5"/>
  <c r="E1395" i="5"/>
  <c r="F1396" i="5"/>
  <c r="R1396" i="5"/>
  <c r="H1396" i="5"/>
  <c r="G1396" i="5"/>
  <c r="I1396" i="5"/>
  <c r="J1396" i="5"/>
  <c r="E1396" i="5"/>
  <c r="G1397" i="5"/>
  <c r="I1397" i="5"/>
  <c r="F1397" i="5"/>
  <c r="R1397" i="5"/>
  <c r="J1397" i="5"/>
  <c r="H1397" i="5"/>
  <c r="E1397" i="5"/>
  <c r="J1399" i="5"/>
  <c r="G1399" i="5"/>
  <c r="R1399" i="5"/>
  <c r="F1399" i="5"/>
  <c r="I1399" i="5"/>
  <c r="H1399" i="5"/>
  <c r="E1399" i="5"/>
  <c r="R1400" i="5"/>
  <c r="J1400" i="5"/>
  <c r="G1400" i="5"/>
  <c r="F1400" i="5"/>
  <c r="H1400" i="5"/>
  <c r="I1400" i="5"/>
  <c r="E1400" i="5"/>
  <c r="H1401" i="5"/>
  <c r="F1401" i="5"/>
  <c r="R1401" i="5"/>
  <c r="J1401" i="5"/>
  <c r="G1401" i="5"/>
  <c r="I1401" i="5"/>
  <c r="E1401" i="5"/>
  <c r="I1402" i="5"/>
  <c r="G1402" i="5"/>
  <c r="J1402" i="5"/>
  <c r="F1402" i="5"/>
  <c r="R1402" i="5"/>
  <c r="H1402" i="5"/>
  <c r="E1402" i="5"/>
  <c r="R1403" i="5"/>
  <c r="J1403" i="5"/>
  <c r="H1403" i="5"/>
  <c r="G1403" i="5"/>
  <c r="F1403" i="5"/>
  <c r="I1403" i="5"/>
  <c r="E1403" i="5"/>
  <c r="F1404" i="5"/>
  <c r="H1404" i="5"/>
  <c r="J1404" i="5"/>
  <c r="I1404" i="5"/>
  <c r="R1404" i="5"/>
  <c r="G1404" i="5"/>
  <c r="E1404" i="5"/>
  <c r="G1405" i="5"/>
  <c r="J1405" i="5"/>
  <c r="R1405" i="5"/>
  <c r="F1405" i="5"/>
  <c r="H1405" i="5"/>
  <c r="I1405" i="5"/>
  <c r="E1405" i="5"/>
  <c r="I1407" i="5"/>
  <c r="F1407" i="5"/>
  <c r="G1407" i="5"/>
  <c r="J1407" i="5"/>
  <c r="H1407" i="5"/>
  <c r="R1407" i="5"/>
  <c r="E1407" i="5"/>
  <c r="I1408" i="5"/>
  <c r="G1408" i="5"/>
  <c r="J1408" i="5"/>
  <c r="H1408" i="5"/>
  <c r="F1408" i="5"/>
  <c r="R1408" i="5"/>
  <c r="E1408" i="5"/>
  <c r="R1409" i="5"/>
  <c r="I1409" i="5"/>
  <c r="H1409" i="5"/>
  <c r="F1409" i="5"/>
  <c r="G1409" i="5"/>
  <c r="J1409" i="5"/>
  <c r="E1409" i="5"/>
  <c r="H1410" i="5"/>
  <c r="I1410" i="5"/>
  <c r="J1410" i="5"/>
  <c r="R1410" i="5"/>
  <c r="F1410" i="5"/>
  <c r="G1410" i="5"/>
  <c r="E1410" i="5"/>
  <c r="G1411" i="5"/>
  <c r="I1411" i="5"/>
  <c r="F1411" i="5"/>
  <c r="R1411" i="5"/>
  <c r="H1411" i="5"/>
  <c r="J1411" i="5"/>
  <c r="E1411" i="5"/>
  <c r="H1412" i="5"/>
  <c r="R1412" i="5"/>
  <c r="I1412" i="5"/>
  <c r="J1412" i="5"/>
  <c r="G1412" i="5"/>
  <c r="F1412" i="5"/>
  <c r="E1412" i="5"/>
  <c r="H1413" i="5"/>
  <c r="G1413" i="5"/>
  <c r="F1413" i="5"/>
  <c r="R1413" i="5"/>
  <c r="J1413" i="5"/>
  <c r="I1413" i="5"/>
  <c r="E1413" i="5"/>
  <c r="G1414" i="5"/>
  <c r="R1414" i="5"/>
  <c r="I1414" i="5"/>
  <c r="J1414" i="5"/>
  <c r="H1414" i="5"/>
  <c r="F1414" i="5"/>
  <c r="E1414" i="5"/>
  <c r="H1415" i="5"/>
  <c r="J1415" i="5"/>
  <c r="R1415" i="5"/>
  <c r="G1415" i="5"/>
  <c r="I1415" i="5"/>
  <c r="F1415" i="5"/>
  <c r="E1415" i="5"/>
  <c r="R1416" i="5"/>
  <c r="I1416" i="5"/>
  <c r="F1416" i="5"/>
  <c r="G1416" i="5"/>
  <c r="H1416" i="5"/>
  <c r="J1416" i="5"/>
  <c r="E1416" i="5"/>
  <c r="R1417" i="5"/>
  <c r="G1417" i="5"/>
  <c r="J1417" i="5"/>
  <c r="F1417" i="5"/>
  <c r="H1417" i="5"/>
  <c r="I1417" i="5"/>
  <c r="E1417" i="5"/>
  <c r="G1418" i="5"/>
  <c r="I1418" i="5"/>
  <c r="F1418" i="5"/>
  <c r="R1418" i="5"/>
  <c r="J1418" i="5"/>
  <c r="H1418" i="5"/>
  <c r="E1418" i="5"/>
  <c r="I1419" i="5"/>
  <c r="G1419" i="5"/>
  <c r="J1419" i="5"/>
  <c r="R1419" i="5"/>
  <c r="F1419" i="5"/>
  <c r="H1419" i="5"/>
  <c r="E1419" i="5"/>
  <c r="F1420" i="5"/>
  <c r="J1420" i="5"/>
  <c r="R1420" i="5"/>
  <c r="H1420" i="5"/>
  <c r="G1420" i="5"/>
  <c r="I1420" i="5"/>
  <c r="E1420" i="5"/>
  <c r="J1421" i="5"/>
  <c r="F1421" i="5"/>
  <c r="I1421" i="5"/>
  <c r="R1421" i="5"/>
  <c r="G1421" i="5"/>
  <c r="H1421" i="5"/>
  <c r="E1421" i="5"/>
  <c r="I1422" i="5"/>
  <c r="G1422" i="5"/>
  <c r="F1422" i="5"/>
  <c r="J1422" i="5"/>
  <c r="R1422" i="5"/>
  <c r="H1422" i="5"/>
  <c r="E1422" i="5"/>
  <c r="I1423" i="5"/>
  <c r="H1423" i="5"/>
  <c r="R1423" i="5"/>
  <c r="G1423" i="5"/>
  <c r="F1423" i="5"/>
  <c r="J1423" i="5"/>
  <c r="E1423" i="5"/>
  <c r="F1424" i="5"/>
  <c r="G1424" i="5"/>
  <c r="R1424" i="5"/>
  <c r="J1424" i="5"/>
  <c r="I1424" i="5"/>
  <c r="H1424" i="5"/>
  <c r="E1424" i="5"/>
  <c r="J1425" i="5"/>
  <c r="H1425" i="5"/>
  <c r="F1425" i="5"/>
  <c r="I1425" i="5"/>
  <c r="R1425" i="5"/>
  <c r="G1425" i="5"/>
  <c r="E1425" i="5"/>
  <c r="H1426" i="5"/>
  <c r="I1426" i="5"/>
  <c r="J1426" i="5"/>
  <c r="F1426" i="5"/>
  <c r="R1426" i="5"/>
  <c r="G1426" i="5"/>
  <c r="E1426" i="5"/>
  <c r="G1427" i="5"/>
  <c r="F1427" i="5"/>
  <c r="I1427" i="5"/>
  <c r="H1427" i="5"/>
  <c r="J1427" i="5"/>
  <c r="R1427" i="5"/>
  <c r="E1427" i="5"/>
  <c r="G1428" i="5"/>
  <c r="F1428" i="5"/>
  <c r="H1428" i="5"/>
  <c r="J1428" i="5"/>
  <c r="R1428" i="5"/>
  <c r="I1428" i="5"/>
  <c r="E1428" i="5"/>
  <c r="H1429" i="5"/>
  <c r="F1429" i="5"/>
  <c r="G1429" i="5"/>
  <c r="R1429" i="5"/>
  <c r="I1429" i="5"/>
  <c r="J1429" i="5"/>
  <c r="E1429" i="5"/>
  <c r="G1430" i="5"/>
  <c r="F1430" i="5"/>
  <c r="J1430" i="5"/>
  <c r="I1430" i="5"/>
  <c r="R1430" i="5"/>
  <c r="H1430" i="5"/>
  <c r="E1430" i="5"/>
  <c r="H1431" i="5"/>
  <c r="G1431" i="5"/>
  <c r="J1431" i="5"/>
  <c r="F1431" i="5"/>
  <c r="I1431" i="5"/>
  <c r="R1431" i="5"/>
  <c r="E1431" i="5"/>
  <c r="J1432" i="5"/>
  <c r="I1432" i="5"/>
  <c r="H1432" i="5"/>
  <c r="R1432" i="5"/>
  <c r="G1432" i="5"/>
  <c r="F1432" i="5"/>
  <c r="E1432" i="5"/>
  <c r="G1433" i="5"/>
  <c r="F1433" i="5"/>
  <c r="J1433" i="5"/>
  <c r="H1433" i="5"/>
  <c r="I1433" i="5"/>
  <c r="R1433" i="5"/>
  <c r="E1433" i="5"/>
  <c r="J1434" i="5"/>
  <c r="H1434" i="5"/>
  <c r="I1434" i="5"/>
  <c r="F1434" i="5"/>
  <c r="G1434" i="5"/>
  <c r="R1434" i="5"/>
  <c r="E1434" i="5"/>
  <c r="R1435" i="5"/>
  <c r="G1435" i="5"/>
  <c r="F1435" i="5"/>
  <c r="I1435" i="5"/>
  <c r="J1435" i="5"/>
  <c r="H1435" i="5"/>
  <c r="E1435" i="5"/>
  <c r="R1436" i="5"/>
  <c r="G1436" i="5"/>
  <c r="H1436" i="5"/>
  <c r="I1436" i="5"/>
  <c r="J1436" i="5"/>
  <c r="F1436" i="5"/>
  <c r="E1436" i="5"/>
  <c r="F1437" i="5"/>
  <c r="R1437" i="5"/>
  <c r="J1437" i="5"/>
  <c r="G1437" i="5"/>
  <c r="H1437" i="5"/>
  <c r="I1437" i="5"/>
  <c r="E1437" i="5"/>
  <c r="I1438" i="5"/>
  <c r="H1438" i="5"/>
  <c r="R1438" i="5"/>
  <c r="F1438" i="5"/>
  <c r="J1438" i="5"/>
  <c r="G1438" i="5"/>
  <c r="E1438" i="5"/>
  <c r="I1439" i="5"/>
  <c r="J1439" i="5"/>
  <c r="G1439" i="5"/>
  <c r="H1439" i="5"/>
  <c r="R1439" i="5"/>
  <c r="F1439" i="5"/>
  <c r="E1439" i="5"/>
  <c r="J1440" i="5"/>
  <c r="F1440" i="5"/>
  <c r="G1440" i="5"/>
  <c r="I1440" i="5"/>
  <c r="H1440" i="5"/>
  <c r="R1440" i="5"/>
  <c r="E1440" i="5"/>
  <c r="G1441" i="5"/>
  <c r="J1441" i="5"/>
  <c r="H1441" i="5"/>
  <c r="I1441" i="5"/>
  <c r="R1441" i="5"/>
  <c r="F1441" i="5"/>
  <c r="E1441" i="5"/>
  <c r="I1442" i="5"/>
  <c r="R1442" i="5"/>
  <c r="F1442" i="5"/>
  <c r="G1442" i="5"/>
  <c r="H1442" i="5"/>
  <c r="J1442" i="5"/>
  <c r="E1442" i="5"/>
  <c r="F1443" i="5"/>
  <c r="I1443" i="5"/>
  <c r="J1443" i="5"/>
  <c r="G1443" i="5"/>
  <c r="R1443" i="5"/>
  <c r="H1443" i="5"/>
  <c r="E1443" i="5"/>
  <c r="G1444" i="5"/>
  <c r="I1444" i="5"/>
  <c r="J1444" i="5"/>
  <c r="H1444" i="5"/>
  <c r="F1444" i="5"/>
  <c r="R1444" i="5"/>
  <c r="E1444" i="5"/>
  <c r="R1445" i="5"/>
  <c r="J1445" i="5"/>
  <c r="F1445" i="5"/>
  <c r="H1445" i="5"/>
  <c r="G1445" i="5"/>
  <c r="I1445" i="5"/>
  <c r="E1445" i="5"/>
  <c r="R1446" i="5"/>
  <c r="G1446" i="5"/>
  <c r="H1446" i="5"/>
  <c r="I1446" i="5"/>
  <c r="J1446" i="5"/>
  <c r="F1446" i="5"/>
  <c r="E1446" i="5"/>
  <c r="G1447" i="5"/>
  <c r="R1447" i="5"/>
  <c r="I1447" i="5"/>
  <c r="F1447" i="5"/>
  <c r="J1447" i="5"/>
  <c r="H1447" i="5"/>
  <c r="E1447" i="5"/>
  <c r="J1448" i="5"/>
  <c r="H1448" i="5"/>
  <c r="R1448" i="5"/>
  <c r="G1448" i="5"/>
  <c r="F1448" i="5"/>
  <c r="I1448" i="5"/>
  <c r="E1448" i="5"/>
  <c r="G1449" i="5"/>
  <c r="F1449" i="5"/>
  <c r="J1449" i="5"/>
  <c r="H1449" i="5"/>
  <c r="I1449" i="5"/>
  <c r="R1449" i="5"/>
  <c r="E1449" i="5"/>
  <c r="F1450" i="5"/>
  <c r="I1450" i="5"/>
  <c r="G1450" i="5"/>
  <c r="J1450" i="5"/>
  <c r="H1450" i="5"/>
  <c r="R1450" i="5"/>
  <c r="E1450" i="5"/>
  <c r="H1451" i="5"/>
  <c r="F1451" i="5"/>
  <c r="I1451" i="5"/>
  <c r="R1451" i="5"/>
  <c r="G1451" i="5"/>
  <c r="J1451" i="5"/>
  <c r="E1451" i="5"/>
  <c r="I1452" i="5"/>
  <c r="J1452" i="5"/>
  <c r="R1452" i="5"/>
  <c r="F1452" i="5"/>
  <c r="G1452" i="5"/>
  <c r="H1452" i="5"/>
  <c r="E1452" i="5"/>
  <c r="F1453" i="5"/>
  <c r="I1453" i="5"/>
  <c r="H1453" i="5"/>
  <c r="G1453" i="5"/>
  <c r="J1453" i="5"/>
  <c r="R1453" i="5"/>
  <c r="E1453" i="5"/>
  <c r="H1454" i="5"/>
  <c r="G1454" i="5"/>
  <c r="J1454" i="5"/>
  <c r="F1454" i="5"/>
  <c r="I1454" i="5"/>
  <c r="R1454" i="5"/>
  <c r="E1454" i="5"/>
  <c r="J1455" i="5"/>
  <c r="G1455" i="5"/>
  <c r="F1455" i="5"/>
  <c r="H1455" i="5"/>
  <c r="I1455" i="5"/>
  <c r="R1455" i="5"/>
  <c r="E1455" i="5"/>
  <c r="R1456" i="5"/>
  <c r="I1456" i="5"/>
  <c r="J1456" i="5"/>
  <c r="G1456" i="5"/>
  <c r="H1456" i="5"/>
  <c r="F1456" i="5"/>
  <c r="E1456" i="5"/>
  <c r="G1457" i="5"/>
  <c r="I1457" i="5"/>
  <c r="F1457" i="5"/>
  <c r="R1457" i="5"/>
  <c r="J1457" i="5"/>
  <c r="H1457" i="5"/>
  <c r="E1457" i="5"/>
  <c r="F1458" i="5"/>
  <c r="I1458" i="5"/>
  <c r="H1458" i="5"/>
  <c r="G1458" i="5"/>
  <c r="R1458" i="5"/>
  <c r="J1458" i="5"/>
  <c r="E1458" i="5"/>
  <c r="F1459" i="5"/>
  <c r="J1459" i="5"/>
  <c r="H1459" i="5"/>
  <c r="R1459" i="5"/>
  <c r="I1459" i="5"/>
  <c r="G1459" i="5"/>
  <c r="E1459" i="5"/>
  <c r="R1460" i="5"/>
  <c r="F1460" i="5"/>
  <c r="I1460" i="5"/>
  <c r="G1460" i="5"/>
  <c r="J1460" i="5"/>
  <c r="H1460" i="5"/>
  <c r="E1460" i="5"/>
  <c r="G1461" i="5"/>
  <c r="J1461" i="5"/>
  <c r="R1461" i="5"/>
  <c r="H1461" i="5"/>
  <c r="I1461" i="5"/>
  <c r="F1461" i="5"/>
  <c r="E1461" i="5"/>
  <c r="G1462" i="5"/>
  <c r="H1462" i="5"/>
  <c r="F1462" i="5"/>
  <c r="R1462" i="5"/>
  <c r="I1462" i="5"/>
  <c r="J1462" i="5"/>
  <c r="E1462" i="5"/>
  <c r="G1463" i="5"/>
  <c r="J1463" i="5"/>
  <c r="R1463" i="5"/>
  <c r="H1463" i="5"/>
  <c r="I1463" i="5"/>
  <c r="F1463" i="5"/>
  <c r="E1463" i="5"/>
  <c r="J1464" i="5"/>
  <c r="I1464" i="5"/>
  <c r="G1464" i="5"/>
  <c r="H1464" i="5"/>
  <c r="R1464" i="5"/>
  <c r="F1464" i="5"/>
  <c r="E1464" i="5"/>
  <c r="R1465" i="5"/>
  <c r="J1465" i="5"/>
  <c r="H1465" i="5"/>
  <c r="G1465" i="5"/>
  <c r="I1465" i="5"/>
  <c r="F1465" i="5"/>
  <c r="E1465" i="5"/>
  <c r="I1466" i="5"/>
  <c r="G1466" i="5"/>
  <c r="H1466" i="5"/>
  <c r="F1466" i="5"/>
  <c r="R1466" i="5"/>
  <c r="J1466" i="5"/>
  <c r="E1466" i="5"/>
  <c r="H1467" i="5"/>
  <c r="F1467" i="5"/>
  <c r="G1467" i="5"/>
  <c r="I1467" i="5"/>
  <c r="J1467" i="5"/>
  <c r="R1467" i="5"/>
  <c r="E1467" i="5"/>
  <c r="F1468" i="5"/>
  <c r="I1468" i="5"/>
  <c r="H1468" i="5"/>
  <c r="J1468" i="5"/>
  <c r="R1468" i="5"/>
  <c r="G1468" i="5"/>
  <c r="E1468" i="5"/>
  <c r="J1469" i="5"/>
  <c r="F1469" i="5"/>
  <c r="I1469" i="5"/>
  <c r="G1469" i="5"/>
  <c r="R1469" i="5"/>
  <c r="H1469" i="5"/>
  <c r="E1469" i="5"/>
  <c r="H1471" i="5"/>
  <c r="R1471" i="5"/>
  <c r="J1471" i="5"/>
  <c r="G1471" i="5"/>
  <c r="F1471" i="5"/>
  <c r="I1471" i="5"/>
  <c r="E1471" i="5"/>
  <c r="H1472" i="5"/>
  <c r="F1472" i="5"/>
  <c r="I1472" i="5"/>
  <c r="J1472" i="5"/>
  <c r="G1472" i="5"/>
  <c r="R1472" i="5"/>
  <c r="E1472" i="5"/>
  <c r="F1473" i="5"/>
  <c r="J1473" i="5"/>
  <c r="H1473" i="5"/>
  <c r="R1473" i="5"/>
  <c r="G1473" i="5"/>
  <c r="I1473" i="5"/>
  <c r="E1473" i="5"/>
  <c r="F1474" i="5"/>
  <c r="J1474" i="5"/>
  <c r="H1474" i="5"/>
  <c r="G1474" i="5"/>
  <c r="I1474" i="5"/>
  <c r="R1474" i="5"/>
  <c r="E1474" i="5"/>
  <c r="I1475" i="5"/>
  <c r="G1475" i="5"/>
  <c r="J1475" i="5"/>
  <c r="H1475" i="5"/>
  <c r="F1475" i="5"/>
  <c r="R1475" i="5"/>
  <c r="E1475" i="5"/>
  <c r="J1476" i="5"/>
  <c r="I1476" i="5"/>
  <c r="F1476" i="5"/>
  <c r="R1476" i="5"/>
  <c r="G1476" i="5"/>
  <c r="H1476" i="5"/>
  <c r="E1476" i="5"/>
  <c r="I1477" i="5"/>
  <c r="F1477" i="5"/>
  <c r="H1477" i="5"/>
  <c r="J1477" i="5"/>
  <c r="R1477" i="5"/>
  <c r="G1477" i="5"/>
  <c r="E1477" i="5"/>
  <c r="G1479" i="5"/>
  <c r="J1479" i="5"/>
  <c r="I1479" i="5"/>
  <c r="R1479" i="5"/>
  <c r="F1479" i="5"/>
  <c r="H1479" i="5"/>
  <c r="E1479" i="5"/>
  <c r="F1480" i="5"/>
  <c r="G1480" i="5"/>
  <c r="R1480" i="5"/>
  <c r="I1480" i="5"/>
  <c r="H1480" i="5"/>
  <c r="J1480" i="5"/>
  <c r="E1480" i="5"/>
  <c r="I1481" i="5"/>
  <c r="H1481" i="5"/>
  <c r="R1481" i="5"/>
  <c r="G1481" i="5"/>
  <c r="F1481" i="5"/>
  <c r="J1481" i="5"/>
  <c r="E1481" i="5"/>
  <c r="I1482" i="5"/>
  <c r="G1482" i="5"/>
  <c r="R1482" i="5"/>
  <c r="H1482" i="5"/>
  <c r="J1482" i="5"/>
  <c r="F1482" i="5"/>
  <c r="E1482" i="5"/>
  <c r="G1483" i="5"/>
  <c r="J1483" i="5"/>
  <c r="H1483" i="5"/>
  <c r="I1483" i="5"/>
  <c r="F1483" i="5"/>
  <c r="R1483" i="5"/>
  <c r="E1483" i="5"/>
  <c r="R1484" i="5"/>
  <c r="J1484" i="5"/>
  <c r="G1484" i="5"/>
  <c r="H1484" i="5"/>
  <c r="I1484" i="5"/>
  <c r="F1484" i="5"/>
  <c r="E1484" i="5"/>
  <c r="J1485" i="5"/>
  <c r="G1485" i="5"/>
  <c r="I1485" i="5"/>
  <c r="H1485" i="5"/>
  <c r="F1485" i="5"/>
  <c r="R1485" i="5"/>
  <c r="E1485" i="5"/>
  <c r="H1486" i="5"/>
  <c r="I1486" i="5"/>
  <c r="G1486" i="5"/>
  <c r="R1486" i="5"/>
  <c r="F1486" i="5"/>
  <c r="J1486" i="5"/>
  <c r="E1486" i="5"/>
  <c r="F1487" i="5"/>
  <c r="G1487" i="5"/>
  <c r="J1487" i="5"/>
  <c r="I1487" i="5"/>
  <c r="H1487" i="5"/>
  <c r="R1487" i="5"/>
  <c r="E1487" i="5"/>
  <c r="I1488" i="5"/>
  <c r="F1488" i="5"/>
  <c r="G1488" i="5"/>
  <c r="R1488" i="5"/>
  <c r="J1488" i="5"/>
  <c r="H1488" i="5"/>
  <c r="E1488" i="5"/>
  <c r="J1490" i="5"/>
  <c r="F1490" i="5"/>
  <c r="H1490" i="5"/>
  <c r="G1490" i="5"/>
  <c r="I1490" i="5"/>
  <c r="R1490" i="5"/>
  <c r="E1490" i="5"/>
  <c r="H1491" i="5"/>
  <c r="J1491" i="5"/>
  <c r="F1491" i="5"/>
  <c r="G1491" i="5"/>
  <c r="I1491" i="5"/>
  <c r="R1491" i="5"/>
  <c r="E1491" i="5"/>
  <c r="I1492" i="5"/>
  <c r="R1492" i="5"/>
  <c r="J1492" i="5"/>
  <c r="F1492" i="5"/>
  <c r="G1492" i="5"/>
  <c r="H1492" i="5"/>
  <c r="E1492" i="5"/>
  <c r="I1493" i="5"/>
  <c r="H1493" i="5"/>
  <c r="R1493" i="5"/>
  <c r="G1493" i="5"/>
  <c r="J1493" i="5"/>
  <c r="F1493" i="5"/>
  <c r="E1493" i="5"/>
  <c r="G1495" i="5"/>
  <c r="I1495" i="5"/>
  <c r="H1495" i="5"/>
  <c r="J1495" i="5"/>
  <c r="F1495" i="5"/>
  <c r="R1495" i="5"/>
  <c r="E1495" i="5"/>
  <c r="F1496" i="5"/>
  <c r="R1496" i="5"/>
  <c r="H1496" i="5"/>
  <c r="J1496" i="5"/>
  <c r="G1496" i="5"/>
  <c r="I1496" i="5"/>
  <c r="E1496" i="5"/>
  <c r="J1497" i="5"/>
  <c r="H1497" i="5"/>
  <c r="F1497" i="5"/>
  <c r="I1497" i="5"/>
  <c r="G1497" i="5"/>
  <c r="R1497" i="5"/>
  <c r="E1497" i="5"/>
  <c r="J1498" i="5"/>
  <c r="F1498" i="5"/>
  <c r="I1498" i="5"/>
  <c r="G1498" i="5"/>
  <c r="R1498" i="5"/>
  <c r="H1498" i="5"/>
  <c r="E1498" i="5"/>
  <c r="G1499" i="5"/>
  <c r="J1499" i="5"/>
  <c r="H1499" i="5"/>
  <c r="F1499" i="5"/>
  <c r="I1499" i="5"/>
  <c r="R1499" i="5"/>
  <c r="E1499" i="5"/>
  <c r="G1500" i="5"/>
  <c r="J1500" i="5"/>
  <c r="F1500" i="5"/>
  <c r="R1500" i="5"/>
  <c r="I1500" i="5"/>
  <c r="H1500" i="5"/>
  <c r="E1500" i="5"/>
  <c r="G1501" i="5"/>
  <c r="F1501" i="5"/>
  <c r="J1501" i="5"/>
  <c r="H1501" i="5"/>
  <c r="I1501" i="5"/>
  <c r="R1501" i="5"/>
  <c r="E1501" i="5"/>
  <c r="G1503" i="5"/>
  <c r="H1503" i="5"/>
  <c r="J1503" i="5"/>
  <c r="F1503" i="5"/>
  <c r="R1503" i="5"/>
  <c r="I1503" i="5"/>
  <c r="E1503" i="5"/>
  <c r="I1504" i="5"/>
  <c r="F1504" i="5"/>
  <c r="G1504" i="5"/>
  <c r="R1504" i="5"/>
  <c r="H1504" i="5"/>
  <c r="J1504" i="5"/>
  <c r="E1504" i="5"/>
  <c r="R1506" i="5"/>
  <c r="I1506" i="5"/>
  <c r="H1506" i="5"/>
  <c r="G1506" i="5"/>
  <c r="J1506" i="5"/>
  <c r="F1506" i="5"/>
  <c r="E1506" i="5"/>
  <c r="J1507" i="5"/>
  <c r="F1507" i="5"/>
  <c r="I1507" i="5"/>
  <c r="G1507" i="5"/>
  <c r="H1507" i="5"/>
  <c r="R1507" i="5"/>
  <c r="E1507" i="5"/>
  <c r="J1508" i="5"/>
  <c r="R1508" i="5"/>
  <c r="H1508" i="5"/>
  <c r="F1508" i="5"/>
  <c r="I1508" i="5"/>
  <c r="G1508" i="5"/>
  <c r="E1508" i="5"/>
  <c r="G1509" i="5"/>
  <c r="R1509" i="5"/>
  <c r="J1509" i="5"/>
  <c r="F1509" i="5"/>
  <c r="H1509" i="5"/>
  <c r="I1509" i="5"/>
  <c r="E1509" i="5"/>
  <c r="R1510" i="5"/>
  <c r="H1510" i="5"/>
  <c r="G1510" i="5"/>
  <c r="I1510" i="5"/>
  <c r="F1510" i="5"/>
  <c r="J1510" i="5"/>
  <c r="E1510" i="5"/>
  <c r="I1511" i="5"/>
  <c r="H1511" i="5"/>
  <c r="R1511" i="5"/>
  <c r="G1511" i="5"/>
  <c r="F1511" i="5"/>
  <c r="J1511" i="5"/>
  <c r="E1511" i="5"/>
  <c r="H1512" i="5"/>
  <c r="R1512" i="5"/>
  <c r="I1512" i="5"/>
  <c r="G1512" i="5"/>
  <c r="F1512" i="5"/>
  <c r="J1512" i="5"/>
  <c r="E1512" i="5"/>
  <c r="J1513" i="5"/>
  <c r="F1513" i="5"/>
  <c r="H1513" i="5"/>
  <c r="G1513" i="5"/>
  <c r="I1513" i="5"/>
  <c r="E1513" i="5"/>
  <c r="R1513" i="5"/>
  <c r="G1514" i="5"/>
  <c r="H1514" i="5"/>
  <c r="J1514" i="5"/>
  <c r="F1514" i="5"/>
  <c r="I1514" i="5"/>
  <c r="R1514" i="5"/>
  <c r="E1514" i="5"/>
  <c r="H1515" i="5"/>
  <c r="J1515" i="5"/>
  <c r="R1515" i="5"/>
  <c r="G1515" i="5"/>
  <c r="I1515" i="5"/>
  <c r="F1515" i="5"/>
  <c r="E1515" i="5"/>
  <c r="H1516" i="5"/>
  <c r="J1516" i="5"/>
  <c r="G1516" i="5"/>
  <c r="E1516" i="5"/>
  <c r="I1516" i="5"/>
  <c r="F1516" i="5"/>
  <c r="R1516" i="5"/>
  <c r="R1517" i="5"/>
  <c r="H1517" i="5"/>
  <c r="E1517" i="5"/>
  <c r="F1517" i="5"/>
  <c r="G1517" i="5"/>
  <c r="J1517" i="5"/>
  <c r="I1517" i="5"/>
  <c r="R1519" i="5"/>
  <c r="I1519" i="5"/>
  <c r="E1519" i="5"/>
  <c r="G1519" i="5"/>
  <c r="J1519" i="5"/>
  <c r="F1519" i="5"/>
  <c r="H1519" i="5"/>
  <c r="R1520" i="5"/>
  <c r="H1520" i="5"/>
  <c r="F1520" i="5"/>
  <c r="G1520" i="5"/>
  <c r="I1520" i="5"/>
  <c r="J1520" i="5"/>
  <c r="E1520" i="5"/>
  <c r="J1521" i="5"/>
  <c r="H1521" i="5"/>
  <c r="I1521" i="5"/>
  <c r="E1521" i="5"/>
  <c r="F1521" i="5"/>
  <c r="R1521" i="5"/>
  <c r="G1521" i="5"/>
  <c r="I1522" i="5"/>
  <c r="H1522" i="5"/>
  <c r="F1522" i="5"/>
  <c r="E1522" i="5"/>
  <c r="R1522" i="5"/>
  <c r="J1522" i="5"/>
  <c r="G1522" i="5"/>
  <c r="G1523" i="5"/>
  <c r="H1523" i="5"/>
  <c r="R1523" i="5"/>
  <c r="I1523" i="5"/>
  <c r="J1523" i="5"/>
  <c r="F1523" i="5"/>
  <c r="E1523" i="5"/>
  <c r="E1524" i="5"/>
  <c r="I1524" i="5"/>
  <c r="R1524" i="5"/>
  <c r="J1524" i="5"/>
  <c r="G1524" i="5"/>
  <c r="F1524" i="5"/>
  <c r="H1524" i="5"/>
  <c r="R1525" i="5"/>
  <c r="H1525" i="5"/>
  <c r="E1525" i="5"/>
  <c r="I1525" i="5"/>
  <c r="G1525" i="5"/>
  <c r="J1525" i="5"/>
  <c r="F1525" i="5"/>
  <c r="G1526" i="5"/>
  <c r="E1526" i="5"/>
  <c r="J1526" i="5"/>
  <c r="I1526" i="5"/>
  <c r="F1526" i="5"/>
  <c r="H1526" i="5"/>
  <c r="R1526" i="5"/>
  <c r="R1527" i="5"/>
  <c r="I1527" i="5"/>
  <c r="H1527" i="5"/>
  <c r="G1527" i="5"/>
  <c r="F1527" i="5"/>
  <c r="J1527" i="5"/>
  <c r="E1527" i="5"/>
  <c r="J1528" i="5"/>
  <c r="R1528" i="5"/>
  <c r="G1528" i="5"/>
  <c r="I1528" i="5"/>
  <c r="H1528" i="5"/>
  <c r="F1528" i="5"/>
  <c r="E1528" i="5"/>
  <c r="E1529" i="5"/>
  <c r="H1529" i="5"/>
  <c r="R1529" i="5"/>
  <c r="J1529" i="5"/>
  <c r="F1529" i="5"/>
  <c r="I1529" i="5"/>
  <c r="G1529" i="5"/>
  <c r="J1530" i="5"/>
  <c r="F1530" i="5"/>
  <c r="G1530" i="5"/>
  <c r="E1530" i="5"/>
  <c r="H1530" i="5"/>
  <c r="R1530" i="5"/>
  <c r="I1530" i="5"/>
  <c r="J1531" i="5"/>
  <c r="G1531" i="5"/>
  <c r="F1531" i="5"/>
  <c r="I1531" i="5"/>
  <c r="R1531" i="5"/>
  <c r="H1531" i="5"/>
  <c r="E1531" i="5"/>
  <c r="G1532" i="5"/>
  <c r="J1532" i="5"/>
  <c r="R1532" i="5"/>
  <c r="I1532" i="5"/>
  <c r="F1532" i="5"/>
  <c r="H1532" i="5"/>
  <c r="E1532" i="5"/>
  <c r="I1533" i="5"/>
  <c r="G1533" i="5"/>
  <c r="J1533" i="5"/>
  <c r="R1533" i="5"/>
  <c r="F1533" i="5"/>
  <c r="H1533" i="5"/>
  <c r="E1533" i="5"/>
  <c r="E1534" i="5"/>
  <c r="I1534" i="5"/>
  <c r="F1534" i="5"/>
  <c r="H1534" i="5"/>
  <c r="J1534" i="5"/>
  <c r="R1534" i="5"/>
  <c r="G1534" i="5"/>
  <c r="H1535" i="5"/>
  <c r="R1535" i="5"/>
  <c r="F1535" i="5"/>
  <c r="J1535" i="5"/>
  <c r="I1535" i="5"/>
  <c r="G1535" i="5"/>
  <c r="E1535" i="5"/>
  <c r="G1536" i="5"/>
  <c r="I1536" i="5"/>
  <c r="F1536" i="5"/>
  <c r="R1536" i="5"/>
  <c r="H1536" i="5"/>
  <c r="J1536" i="5"/>
  <c r="E1536" i="5"/>
  <c r="G1537" i="5"/>
  <c r="R1537" i="5"/>
  <c r="J1537" i="5"/>
  <c r="F1537" i="5"/>
  <c r="H1537" i="5"/>
  <c r="I1537" i="5"/>
  <c r="E1537" i="5"/>
  <c r="F1538" i="5"/>
  <c r="G1538" i="5"/>
  <c r="H1538" i="5"/>
  <c r="J1538" i="5"/>
  <c r="E1538" i="5"/>
  <c r="R1538" i="5"/>
  <c r="I1538" i="5"/>
  <c r="J1539" i="5"/>
  <c r="G1539" i="5"/>
  <c r="H1539" i="5"/>
  <c r="I1539" i="5"/>
  <c r="F1539" i="5"/>
  <c r="R1539" i="5"/>
  <c r="E1539" i="5"/>
  <c r="R1540" i="5"/>
  <c r="G1540" i="5"/>
  <c r="F1540" i="5"/>
  <c r="E1540" i="5"/>
  <c r="H1540" i="5"/>
  <c r="I1540" i="5"/>
  <c r="J1540" i="5"/>
  <c r="I1541" i="5"/>
  <c r="J1541" i="5"/>
  <c r="E1541" i="5"/>
  <c r="F1541" i="5"/>
  <c r="G1541" i="5"/>
  <c r="R1541" i="5"/>
  <c r="H1541" i="5"/>
  <c r="G1542" i="5"/>
  <c r="J1542" i="5"/>
  <c r="R1542" i="5"/>
  <c r="F1542" i="5"/>
  <c r="H1542" i="5"/>
  <c r="I1542" i="5"/>
  <c r="E1542" i="5"/>
  <c r="F1543" i="5"/>
  <c r="J1543" i="5"/>
  <c r="I1543" i="5"/>
  <c r="R1543" i="5"/>
  <c r="G1543" i="5"/>
  <c r="E1543" i="5"/>
  <c r="H1543" i="5"/>
  <c r="F1544" i="5"/>
  <c r="I1544" i="5"/>
  <c r="J1544" i="5"/>
  <c r="H1544" i="5"/>
  <c r="E1544" i="5"/>
  <c r="G1544" i="5"/>
  <c r="R1544" i="5"/>
  <c r="E1545" i="5"/>
  <c r="J1545" i="5"/>
  <c r="F1545" i="5"/>
  <c r="R1545" i="5"/>
  <c r="H1545" i="5"/>
  <c r="I1545" i="5"/>
  <c r="G1545" i="5"/>
  <c r="J1546" i="5"/>
  <c r="G1546" i="5"/>
  <c r="I1546" i="5"/>
  <c r="R1546" i="5"/>
  <c r="F1546" i="5"/>
  <c r="H1546" i="5"/>
  <c r="E1546" i="5"/>
  <c r="R1547" i="5"/>
  <c r="J1547" i="5"/>
  <c r="G1547" i="5"/>
  <c r="E1547" i="5"/>
  <c r="H1547" i="5"/>
  <c r="I1547" i="5"/>
  <c r="F1547" i="5"/>
  <c r="H1548" i="5"/>
  <c r="F1548" i="5"/>
  <c r="R1548" i="5"/>
  <c r="G1548" i="5"/>
  <c r="E1548" i="5"/>
  <c r="I1548" i="5"/>
  <c r="J1548" i="5"/>
  <c r="R1549" i="5"/>
  <c r="H1549" i="5"/>
  <c r="E1549" i="5"/>
  <c r="J1549" i="5"/>
  <c r="G1549" i="5"/>
  <c r="F1549" i="5"/>
  <c r="I1549" i="5"/>
  <c r="H1550" i="5"/>
  <c r="E1550" i="5"/>
  <c r="F1550" i="5"/>
  <c r="I1550" i="5"/>
  <c r="G1550" i="5"/>
  <c r="R1550" i="5"/>
  <c r="J1550" i="5"/>
  <c r="J1551" i="5"/>
  <c r="R1551" i="5"/>
  <c r="G1551" i="5"/>
  <c r="F1551" i="5"/>
  <c r="E1551" i="5"/>
  <c r="H1551" i="5"/>
  <c r="I1551" i="5"/>
  <c r="R1552" i="5"/>
  <c r="G1552" i="5"/>
  <c r="J1552" i="5"/>
  <c r="H1552" i="5"/>
  <c r="E1552" i="5"/>
  <c r="I1552" i="5"/>
  <c r="F1552" i="5"/>
  <c r="E1553" i="5"/>
  <c r="G1553" i="5"/>
  <c r="J1553" i="5"/>
  <c r="R1553" i="5"/>
  <c r="H1553" i="5"/>
  <c r="I1553" i="5"/>
  <c r="F1553" i="5"/>
  <c r="F1554" i="5"/>
  <c r="G1554" i="5"/>
  <c r="H1554" i="5"/>
  <c r="I1554" i="5"/>
  <c r="R1554" i="5"/>
  <c r="J1554" i="5"/>
  <c r="E1554" i="5"/>
  <c r="G1555" i="5"/>
  <c r="I1555" i="5"/>
  <c r="E1555" i="5"/>
  <c r="J1555" i="5"/>
  <c r="R1555" i="5"/>
  <c r="F1555" i="5"/>
  <c r="H1555" i="5"/>
  <c r="J1556" i="5"/>
  <c r="G1556" i="5"/>
  <c r="R1556" i="5"/>
  <c r="I1556" i="5"/>
  <c r="F1556" i="5"/>
  <c r="H1556" i="5"/>
  <c r="E1556" i="5"/>
  <c r="G1557" i="5"/>
  <c r="J1557" i="5"/>
  <c r="H1557" i="5"/>
  <c r="R1557" i="5"/>
  <c r="E1557" i="5"/>
  <c r="F1557" i="5"/>
  <c r="I1557" i="5"/>
  <c r="F1558" i="5"/>
  <c r="G1558" i="5"/>
  <c r="E1558" i="5"/>
  <c r="I1558" i="5"/>
  <c r="R1558" i="5"/>
  <c r="J1558" i="5"/>
  <c r="H1558" i="5"/>
  <c r="R1559" i="5"/>
  <c r="H1559" i="5"/>
  <c r="J1559" i="5"/>
  <c r="F1559" i="5"/>
  <c r="G1559" i="5"/>
  <c r="I1559" i="5"/>
  <c r="E1559" i="5"/>
  <c r="F1560" i="5"/>
  <c r="G1560" i="5"/>
  <c r="E1560" i="5"/>
  <c r="H1560" i="5"/>
  <c r="R1560" i="5"/>
  <c r="I1560" i="5"/>
  <c r="J1560" i="5"/>
  <c r="I1561" i="5"/>
  <c r="H1561" i="5"/>
  <c r="G1561" i="5"/>
  <c r="E1561" i="5"/>
  <c r="R1561" i="5"/>
  <c r="F1561" i="5"/>
  <c r="J1561" i="5"/>
  <c r="F1562" i="5"/>
  <c r="J1562" i="5"/>
  <c r="H1562" i="5"/>
  <c r="I1562" i="5"/>
  <c r="R1562" i="5"/>
  <c r="G1562" i="5"/>
  <c r="E1562" i="5"/>
  <c r="H1563" i="5"/>
  <c r="J1563" i="5"/>
  <c r="E1563" i="5"/>
  <c r="I1563" i="5"/>
  <c r="F1563" i="5"/>
  <c r="R1563" i="5"/>
  <c r="G1563" i="5"/>
  <c r="H1564" i="5"/>
  <c r="R1564" i="5"/>
  <c r="E1564" i="5"/>
  <c r="I1564" i="5"/>
  <c r="G1564" i="5"/>
  <c r="F1564" i="5"/>
  <c r="J1564" i="5"/>
  <c r="F1565" i="5"/>
  <c r="H1565" i="5"/>
  <c r="E1565" i="5"/>
  <c r="J1565" i="5"/>
  <c r="G1565" i="5"/>
  <c r="I1565" i="5"/>
  <c r="R1565" i="5"/>
  <c r="R1566" i="5"/>
  <c r="E1566" i="5"/>
  <c r="F1566" i="5"/>
  <c r="I1566" i="5"/>
  <c r="G1566" i="5"/>
  <c r="H1566" i="5"/>
  <c r="J1566" i="5"/>
  <c r="H1567" i="5"/>
  <c r="E1567" i="5"/>
  <c r="R1567" i="5"/>
  <c r="I1567" i="5"/>
  <c r="G1567" i="5"/>
  <c r="J1567" i="5"/>
  <c r="F1567" i="5"/>
  <c r="F1568" i="5"/>
  <c r="I1568" i="5"/>
  <c r="H1568" i="5"/>
  <c r="E1568" i="5"/>
  <c r="G1568" i="5"/>
  <c r="J1568" i="5"/>
  <c r="R1568" i="5"/>
  <c r="F1569" i="5"/>
  <c r="I1569" i="5"/>
  <c r="H1569" i="5"/>
  <c r="E1569" i="5"/>
  <c r="J1569" i="5"/>
  <c r="R1569" i="5"/>
  <c r="G1569" i="5"/>
  <c r="H1570" i="5"/>
  <c r="J1570" i="5"/>
  <c r="I1570" i="5"/>
  <c r="F1570" i="5"/>
  <c r="R1570" i="5"/>
  <c r="G1570" i="5"/>
  <c r="E1570" i="5"/>
  <c r="J1571" i="5"/>
  <c r="E1571" i="5"/>
  <c r="F1571" i="5"/>
  <c r="I1571" i="5"/>
  <c r="G1571" i="5"/>
  <c r="R1571" i="5"/>
  <c r="H1571" i="5"/>
  <c r="E1572" i="5"/>
  <c r="F1572" i="5"/>
  <c r="I1572" i="5"/>
  <c r="J1572" i="5"/>
  <c r="H1572" i="5"/>
  <c r="G1572" i="5"/>
  <c r="R1572" i="5"/>
  <c r="F1573" i="5"/>
  <c r="H1573" i="5"/>
  <c r="R1573" i="5"/>
  <c r="J1573" i="5"/>
  <c r="G1573" i="5"/>
  <c r="I1573" i="5"/>
  <c r="E1573" i="5"/>
  <c r="F1574" i="5"/>
  <c r="J1574" i="5"/>
  <c r="R1574" i="5"/>
  <c r="H1574" i="5"/>
  <c r="E1574" i="5"/>
  <c r="G1574" i="5"/>
  <c r="I1574" i="5"/>
  <c r="F1575" i="5"/>
  <c r="I1575" i="5"/>
  <c r="H1575" i="5"/>
  <c r="G1575" i="5"/>
  <c r="R1575" i="5"/>
  <c r="J1575" i="5"/>
  <c r="E1575" i="5"/>
  <c r="J1576" i="5"/>
  <c r="F1576" i="5"/>
  <c r="G1576" i="5"/>
  <c r="H1576" i="5"/>
  <c r="R1576" i="5"/>
  <c r="I1576" i="5"/>
  <c r="E1576" i="5"/>
  <c r="E1578" i="5"/>
  <c r="H1578" i="5"/>
  <c r="F1578" i="5"/>
  <c r="G1578" i="5"/>
  <c r="I1578" i="5"/>
  <c r="J1578" i="5"/>
  <c r="R1578" i="5"/>
  <c r="F1579" i="5"/>
  <c r="E1579" i="5"/>
  <c r="I1579" i="5"/>
  <c r="H1579" i="5"/>
  <c r="J1579" i="5"/>
  <c r="R1579" i="5"/>
  <c r="G1579" i="5"/>
  <c r="E1580" i="5"/>
  <c r="H1580" i="5"/>
  <c r="G1580" i="5"/>
  <c r="R1580" i="5"/>
  <c r="I1580" i="5"/>
  <c r="J1580" i="5"/>
  <c r="F1580" i="5"/>
  <c r="I1581" i="5"/>
  <c r="F1581" i="5"/>
  <c r="H1581" i="5"/>
  <c r="R1581" i="5"/>
  <c r="E1581" i="5"/>
  <c r="G1581" i="5"/>
  <c r="J1581" i="5"/>
  <c r="J1583" i="5"/>
  <c r="F1583" i="5"/>
  <c r="G1583" i="5"/>
  <c r="I1583" i="5"/>
  <c r="E1583" i="5"/>
  <c r="H1583" i="5"/>
  <c r="R1583" i="5"/>
  <c r="J1584" i="5"/>
  <c r="F1584" i="5"/>
  <c r="I1584" i="5"/>
  <c r="E1584" i="5"/>
  <c r="R1584" i="5"/>
  <c r="G1584" i="5"/>
  <c r="H1584" i="5"/>
  <c r="G1585" i="5"/>
  <c r="J1585" i="5"/>
  <c r="R1585" i="5"/>
  <c r="H1585" i="5"/>
  <c r="I1585" i="5"/>
  <c r="F1585" i="5"/>
  <c r="E1585" i="5"/>
  <c r="R1586" i="5"/>
  <c r="F1586" i="5"/>
  <c r="J1586" i="5"/>
  <c r="I1586" i="5"/>
  <c r="H1586" i="5"/>
  <c r="E1586" i="5"/>
  <c r="G1586" i="5"/>
  <c r="J1587" i="5"/>
  <c r="R1587" i="5"/>
  <c r="I1587" i="5"/>
  <c r="G1587" i="5"/>
  <c r="E1587" i="5"/>
  <c r="H1587" i="5"/>
  <c r="F1587" i="5"/>
  <c r="J1588" i="5"/>
  <c r="I1588" i="5"/>
  <c r="H1588" i="5"/>
  <c r="E1588" i="5"/>
  <c r="R1588" i="5"/>
  <c r="G1588" i="5"/>
  <c r="F1588" i="5"/>
  <c r="I1589" i="5"/>
  <c r="J1589" i="5"/>
  <c r="F1589" i="5"/>
  <c r="G1589" i="5"/>
  <c r="E1589" i="5"/>
  <c r="R1589" i="5"/>
  <c r="H1589" i="5"/>
  <c r="I1590" i="5"/>
  <c r="F1590" i="5"/>
  <c r="G1590" i="5"/>
  <c r="H1590" i="5"/>
  <c r="E1590" i="5"/>
  <c r="J1590" i="5"/>
  <c r="R1590" i="5"/>
  <c r="R1591" i="5"/>
  <c r="G1591" i="5"/>
  <c r="F1591" i="5"/>
  <c r="I1591" i="5"/>
  <c r="H1591" i="5"/>
  <c r="J1591" i="5"/>
  <c r="E1591" i="5"/>
  <c r="G1592" i="5"/>
  <c r="E1592" i="5"/>
  <c r="R1592" i="5"/>
  <c r="J1592" i="5"/>
  <c r="H1592" i="5"/>
  <c r="I1592" i="5"/>
  <c r="F1592" i="5"/>
  <c r="E1593" i="5"/>
  <c r="G1593" i="5"/>
  <c r="J1593" i="5"/>
  <c r="I1593" i="5"/>
  <c r="H1593" i="5"/>
  <c r="F1593" i="5"/>
  <c r="R1593" i="5"/>
  <c r="E1594" i="5"/>
  <c r="I1594" i="5"/>
  <c r="F1594" i="5"/>
  <c r="R1594" i="5"/>
  <c r="G1594" i="5"/>
  <c r="J1594" i="5"/>
  <c r="H1594" i="5"/>
  <c r="J1595" i="5"/>
  <c r="I1595" i="5"/>
  <c r="F1595" i="5"/>
  <c r="R1595" i="5"/>
  <c r="H1595" i="5"/>
  <c r="G1595" i="5"/>
  <c r="E1595" i="5"/>
  <c r="E1596" i="5"/>
  <c r="J1596" i="5"/>
  <c r="H1596" i="5"/>
  <c r="R1596" i="5"/>
  <c r="F1596" i="5"/>
  <c r="G1596" i="5"/>
  <c r="I1596" i="5"/>
  <c r="I1597" i="5"/>
  <c r="E1597" i="5"/>
  <c r="J1597" i="5"/>
  <c r="H1597" i="5"/>
  <c r="R1597" i="5"/>
  <c r="G1597" i="5"/>
  <c r="F1597" i="5"/>
  <c r="F1598" i="5"/>
  <c r="J1598" i="5"/>
  <c r="I1598" i="5"/>
  <c r="H1598" i="5"/>
  <c r="G1598" i="5"/>
  <c r="R1598" i="5"/>
  <c r="E1598" i="5"/>
  <c r="G1599" i="5"/>
  <c r="I1599" i="5"/>
  <c r="E1599" i="5"/>
  <c r="J1599" i="5"/>
  <c r="H1599" i="5"/>
  <c r="R1599" i="5"/>
  <c r="F1599" i="5"/>
  <c r="F1600" i="5"/>
  <c r="J1600" i="5"/>
  <c r="R1600" i="5"/>
  <c r="G1600" i="5"/>
  <c r="I1600" i="5"/>
  <c r="E1600" i="5"/>
  <c r="H1600" i="5"/>
  <c r="E1601" i="5"/>
  <c r="J1601" i="5"/>
  <c r="F1601" i="5"/>
  <c r="R1601" i="5"/>
  <c r="G1601" i="5"/>
  <c r="I1601" i="5"/>
  <c r="H1601" i="5"/>
  <c r="G1602" i="5"/>
  <c r="I1602" i="5"/>
  <c r="J1602" i="5"/>
  <c r="R1602" i="5"/>
  <c r="F1602" i="5"/>
  <c r="H1602" i="5"/>
  <c r="E1602" i="5"/>
  <c r="J1603" i="5"/>
  <c r="G1603" i="5"/>
  <c r="I1603" i="5"/>
  <c r="F1603" i="5"/>
  <c r="H1603" i="5"/>
  <c r="R1603" i="5"/>
  <c r="E1603" i="5"/>
  <c r="H1604" i="5"/>
  <c r="J1604" i="5"/>
  <c r="F1604" i="5"/>
  <c r="I1604" i="5"/>
  <c r="E1604" i="5"/>
  <c r="G1604" i="5"/>
  <c r="R1604" i="5"/>
  <c r="E1605" i="5"/>
  <c r="I1605" i="5"/>
  <c r="H1605" i="5"/>
  <c r="F1605" i="5"/>
  <c r="J1605" i="5"/>
  <c r="G1605" i="5"/>
  <c r="R1605" i="5"/>
  <c r="F1606" i="5"/>
  <c r="J1606" i="5"/>
  <c r="I1606" i="5"/>
  <c r="E1606" i="5"/>
  <c r="G1606" i="5"/>
  <c r="H1606" i="5"/>
  <c r="R1606" i="5"/>
  <c r="J1607" i="5"/>
  <c r="F1607" i="5"/>
  <c r="H1607" i="5"/>
  <c r="E1607" i="5"/>
  <c r="I1607" i="5"/>
  <c r="G1607" i="5"/>
  <c r="R1607" i="5"/>
  <c r="H1608" i="5"/>
  <c r="F1608" i="5"/>
  <c r="J1608" i="5"/>
  <c r="E1608" i="5"/>
  <c r="I1608" i="5"/>
  <c r="G1608" i="5"/>
  <c r="R1608" i="5"/>
  <c r="J1609" i="5"/>
  <c r="R1609" i="5"/>
  <c r="G1609" i="5"/>
  <c r="I1609" i="5"/>
  <c r="E1609" i="5"/>
  <c r="F1609" i="5"/>
  <c r="H1609" i="5"/>
  <c r="F1610" i="5"/>
  <c r="H1610" i="5"/>
  <c r="G1610" i="5"/>
  <c r="J1610" i="5"/>
  <c r="I1610" i="5"/>
  <c r="R1610" i="5"/>
  <c r="E1610" i="5"/>
  <c r="F1611" i="5"/>
  <c r="I1611" i="5"/>
  <c r="R1611" i="5"/>
  <c r="G1611" i="5"/>
  <c r="E1611" i="5"/>
  <c r="H1611" i="5"/>
  <c r="J1611" i="5"/>
  <c r="R1612" i="5"/>
  <c r="H1612" i="5"/>
  <c r="E1612" i="5"/>
  <c r="J1612" i="5"/>
  <c r="I1612" i="5"/>
  <c r="G1612" i="5"/>
  <c r="F1612" i="5"/>
  <c r="H1613" i="5"/>
  <c r="G1613" i="5"/>
  <c r="R1613" i="5"/>
  <c r="J1613" i="5"/>
  <c r="E1613" i="5"/>
  <c r="I1613" i="5"/>
  <c r="F1613" i="5"/>
  <c r="E1614" i="5"/>
  <c r="J1614" i="5"/>
  <c r="F1614" i="5"/>
  <c r="H1614" i="5"/>
  <c r="G1614" i="5"/>
  <c r="R1614" i="5"/>
  <c r="I1614" i="5"/>
  <c r="R1615" i="5"/>
  <c r="E1615" i="5"/>
  <c r="F1615" i="5"/>
  <c r="H1615" i="5"/>
  <c r="G1615" i="5"/>
  <c r="J1615" i="5"/>
  <c r="I1615" i="5"/>
  <c r="G1616" i="5"/>
  <c r="E1616" i="5"/>
  <c r="I1616" i="5"/>
  <c r="J1616" i="5"/>
  <c r="R1616" i="5"/>
  <c r="F1616" i="5"/>
  <c r="H1616" i="5"/>
  <c r="F1617" i="5"/>
  <c r="G1617" i="5"/>
  <c r="I1617" i="5"/>
  <c r="J1617" i="5"/>
  <c r="E1617" i="5"/>
  <c r="R1617" i="5"/>
  <c r="H1617" i="5"/>
  <c r="H1618" i="5"/>
  <c r="F1618" i="5"/>
  <c r="G1618" i="5"/>
  <c r="R1618" i="5"/>
  <c r="E1618" i="5"/>
  <c r="I1618" i="5"/>
  <c r="J1618" i="5"/>
  <c r="F1619" i="5"/>
  <c r="G1619" i="5"/>
  <c r="H1619" i="5"/>
  <c r="E1619" i="5"/>
  <c r="R1619" i="5"/>
  <c r="I1619" i="5"/>
  <c r="J1619" i="5"/>
  <c r="R1620" i="5"/>
  <c r="H1620" i="5"/>
  <c r="J1620" i="5"/>
  <c r="E1620" i="5"/>
  <c r="G1620" i="5"/>
  <c r="I1620" i="5"/>
  <c r="F1620" i="5"/>
  <c r="J1621" i="5"/>
  <c r="I1621" i="5"/>
  <c r="R1621" i="5"/>
  <c r="F1621" i="5"/>
  <c r="E1621" i="5"/>
  <c r="H1621" i="5"/>
  <c r="G1621" i="5"/>
  <c r="I1622" i="5"/>
  <c r="F1622" i="5"/>
  <c r="G1622" i="5"/>
  <c r="J1622" i="5"/>
  <c r="E1622" i="5"/>
  <c r="R1622" i="5"/>
  <c r="H1622" i="5"/>
  <c r="F1623" i="5"/>
  <c r="J1623" i="5"/>
  <c r="H1623" i="5"/>
  <c r="E1623" i="5"/>
  <c r="I1623" i="5"/>
  <c r="R1623" i="5"/>
  <c r="G1623" i="5"/>
  <c r="I1624" i="5"/>
  <c r="H1624" i="5"/>
  <c r="G1624" i="5"/>
  <c r="J1624" i="5"/>
  <c r="F1624" i="5"/>
  <c r="R1624" i="5"/>
  <c r="E1624" i="5"/>
  <c r="H1625" i="5"/>
  <c r="I1625" i="5"/>
  <c r="G1625" i="5"/>
  <c r="R1625" i="5"/>
  <c r="J1625" i="5"/>
  <c r="F1625" i="5"/>
  <c r="E1625" i="5"/>
  <c r="J1626" i="5"/>
  <c r="E1626" i="5"/>
  <c r="G1626" i="5"/>
  <c r="H1626" i="5"/>
  <c r="I1626" i="5"/>
  <c r="R1626" i="5"/>
  <c r="F1626" i="5"/>
  <c r="H1627" i="5"/>
  <c r="E1627" i="5"/>
  <c r="G1627" i="5"/>
  <c r="J1627" i="5"/>
  <c r="I1627" i="5"/>
  <c r="R1627" i="5"/>
  <c r="F1627" i="5"/>
  <c r="H1628" i="5"/>
  <c r="I1628" i="5"/>
  <c r="G1628" i="5"/>
  <c r="F1628" i="5"/>
  <c r="R1628" i="5"/>
  <c r="J1628" i="5"/>
  <c r="E1628" i="5"/>
  <c r="H1629" i="5"/>
  <c r="F1629" i="5"/>
  <c r="R1629" i="5"/>
  <c r="E1629" i="5"/>
  <c r="G1629" i="5"/>
  <c r="J1629" i="5"/>
  <c r="I1629" i="5"/>
  <c r="J1630" i="5"/>
  <c r="G1630" i="5"/>
  <c r="I1630" i="5"/>
  <c r="E1630" i="5"/>
  <c r="R1630" i="5"/>
  <c r="F1630" i="5"/>
  <c r="H1630" i="5"/>
  <c r="R1631" i="5"/>
  <c r="H1631" i="5"/>
  <c r="F1631" i="5"/>
  <c r="J1631" i="5"/>
  <c r="G1631" i="5"/>
  <c r="I1631" i="5"/>
  <c r="E1631" i="5"/>
  <c r="I1632" i="5"/>
  <c r="H1632" i="5"/>
  <c r="R1632" i="5"/>
  <c r="G1632" i="5"/>
  <c r="E1632" i="5"/>
  <c r="F1632" i="5"/>
  <c r="J1632" i="5"/>
  <c r="R1633" i="5"/>
  <c r="H1633" i="5"/>
  <c r="G1633" i="5"/>
  <c r="I1633" i="5"/>
  <c r="J1633" i="5"/>
  <c r="E1633" i="5"/>
  <c r="F1633" i="5"/>
  <c r="I1634" i="5"/>
  <c r="R1634" i="5"/>
  <c r="J1634" i="5"/>
  <c r="H1634" i="5"/>
  <c r="E1634" i="5"/>
  <c r="F1634" i="5"/>
  <c r="G1634" i="5"/>
  <c r="J1635" i="5"/>
  <c r="H1635" i="5"/>
  <c r="R1635" i="5"/>
  <c r="F1635" i="5"/>
  <c r="I1635" i="5"/>
  <c r="G1635" i="5"/>
  <c r="E1635" i="5"/>
  <c r="G1636" i="5"/>
  <c r="R1636" i="5"/>
  <c r="F1636" i="5"/>
  <c r="E1636" i="5"/>
  <c r="I1636" i="5"/>
  <c r="J1636" i="5"/>
  <c r="H1636" i="5"/>
  <c r="R1637" i="5"/>
  <c r="G1637" i="5"/>
  <c r="E1637" i="5"/>
  <c r="J1637" i="5"/>
  <c r="I1637" i="5"/>
  <c r="F1637" i="5"/>
  <c r="H1637" i="5"/>
  <c r="J1638" i="5"/>
  <c r="H1638" i="5"/>
  <c r="G1638" i="5"/>
  <c r="I1638" i="5"/>
  <c r="F1638" i="5"/>
  <c r="R1638" i="5"/>
  <c r="E1638" i="5"/>
  <c r="F1639" i="5"/>
  <c r="J1639" i="5"/>
  <c r="R1639" i="5"/>
  <c r="E1639" i="5"/>
  <c r="I1639" i="5"/>
  <c r="G1639" i="5"/>
  <c r="H1639" i="5"/>
  <c r="F1640" i="5"/>
  <c r="R1640" i="5"/>
  <c r="H1640" i="5"/>
  <c r="E1640" i="5"/>
  <c r="I1640" i="5"/>
  <c r="G1640" i="5"/>
  <c r="J1640" i="5"/>
  <c r="H1641" i="5"/>
  <c r="R1641" i="5"/>
  <c r="F1641" i="5"/>
  <c r="E1641" i="5"/>
  <c r="G1641" i="5"/>
  <c r="I1641" i="5"/>
  <c r="J1641" i="5"/>
  <c r="H1642" i="5"/>
  <c r="J1642" i="5"/>
  <c r="F1642" i="5"/>
  <c r="G1642" i="5"/>
  <c r="I1642" i="5"/>
  <c r="R1642" i="5"/>
  <c r="E1642" i="5"/>
  <c r="R1643" i="5"/>
  <c r="H1643" i="5"/>
  <c r="I1643" i="5"/>
  <c r="E1643" i="5"/>
  <c r="F1643" i="5"/>
  <c r="J1643" i="5"/>
  <c r="G1643" i="5"/>
  <c r="H1644" i="5"/>
  <c r="J1644" i="5"/>
  <c r="F1644" i="5"/>
  <c r="R1644" i="5"/>
  <c r="E1644" i="5"/>
  <c r="G1644" i="5"/>
  <c r="I1644" i="5"/>
  <c r="F1645" i="5"/>
  <c r="E1645" i="5"/>
  <c r="J1645" i="5"/>
  <c r="R1645" i="5"/>
  <c r="H1645" i="5"/>
  <c r="I1645" i="5"/>
  <c r="G1645" i="5"/>
  <c r="J1647" i="5"/>
  <c r="F1647" i="5"/>
  <c r="E1647" i="5"/>
  <c r="H1647" i="5"/>
  <c r="G1647" i="5"/>
  <c r="I1647" i="5"/>
  <c r="R1647" i="5"/>
  <c r="J1648" i="5"/>
  <c r="H1648" i="5"/>
  <c r="G1648" i="5"/>
  <c r="I1648" i="5"/>
  <c r="R1648" i="5"/>
  <c r="F1648" i="5"/>
  <c r="E1648" i="5"/>
  <c r="R1649" i="5"/>
  <c r="H1649" i="5"/>
  <c r="J1649" i="5"/>
  <c r="E1649" i="5"/>
  <c r="F1649" i="5"/>
  <c r="G1649" i="5"/>
  <c r="I1649" i="5"/>
  <c r="I1650" i="5"/>
  <c r="R1650" i="5"/>
  <c r="J1650" i="5"/>
  <c r="E1650" i="5"/>
  <c r="H1650" i="5"/>
  <c r="G1650" i="5"/>
  <c r="F1650" i="5"/>
  <c r="G1651" i="5"/>
  <c r="I1651" i="5"/>
  <c r="H1651" i="5"/>
  <c r="R1651" i="5"/>
  <c r="F1651" i="5"/>
  <c r="E1651" i="5"/>
  <c r="J1651" i="5"/>
  <c r="H1652" i="5"/>
  <c r="R1652" i="5"/>
  <c r="I1652" i="5"/>
  <c r="J1652" i="5"/>
  <c r="F1652" i="5"/>
  <c r="E1652" i="5"/>
  <c r="G1652" i="5"/>
  <c r="R1653" i="5"/>
  <c r="J1653" i="5"/>
  <c r="G1653" i="5"/>
  <c r="E1653" i="5"/>
  <c r="I1653" i="5"/>
  <c r="H1653" i="5"/>
  <c r="F1653" i="5"/>
  <c r="G1654" i="5"/>
  <c r="H1654" i="5"/>
  <c r="R1654" i="5"/>
  <c r="I1654" i="5"/>
  <c r="E1654" i="5"/>
  <c r="J1654" i="5"/>
  <c r="F1654" i="5"/>
  <c r="F1655" i="5"/>
  <c r="H1655" i="5"/>
  <c r="I1655" i="5"/>
  <c r="E1655" i="5"/>
  <c r="G1655" i="5"/>
  <c r="R1655" i="5"/>
  <c r="J1655" i="5"/>
  <c r="J1656" i="5"/>
  <c r="G1656" i="5"/>
  <c r="I1656" i="5"/>
  <c r="H1656" i="5"/>
  <c r="R1656" i="5"/>
  <c r="F1656" i="5"/>
  <c r="E1656" i="5"/>
  <c r="F1657" i="5"/>
  <c r="I1657" i="5"/>
  <c r="G1657" i="5"/>
  <c r="J1657" i="5"/>
  <c r="H1657" i="5"/>
  <c r="E1657" i="5"/>
  <c r="R1657" i="5"/>
  <c r="R1658" i="5"/>
  <c r="I1658" i="5"/>
  <c r="F1658" i="5"/>
  <c r="E1658" i="5"/>
  <c r="J1658" i="5"/>
  <c r="H1658" i="5"/>
  <c r="G1658" i="5"/>
  <c r="G1659" i="5"/>
  <c r="J1659" i="5"/>
  <c r="E1659" i="5"/>
  <c r="I1659" i="5"/>
  <c r="R1659" i="5"/>
  <c r="F1659" i="5"/>
  <c r="H1659" i="5"/>
  <c r="E1660" i="5"/>
  <c r="R1660" i="5"/>
  <c r="G1660" i="5"/>
  <c r="F1660" i="5"/>
  <c r="H1660" i="5"/>
  <c r="J1660" i="5"/>
  <c r="I1660" i="5"/>
  <c r="E1661" i="5"/>
  <c r="G1661" i="5"/>
  <c r="H1661" i="5"/>
  <c r="F1661" i="5"/>
  <c r="R1661" i="5"/>
  <c r="J1661" i="5"/>
  <c r="I1661" i="5"/>
  <c r="J1662" i="5"/>
  <c r="G1662" i="5"/>
  <c r="I1662" i="5"/>
  <c r="F1662" i="5"/>
  <c r="E1662" i="5"/>
  <c r="R1662" i="5"/>
  <c r="H1662" i="5"/>
  <c r="G1663" i="5"/>
  <c r="E1663" i="5"/>
  <c r="J1663" i="5"/>
  <c r="F1663" i="5"/>
  <c r="R1663" i="5"/>
  <c r="I1663" i="5"/>
  <c r="H1663" i="5"/>
  <c r="R1664" i="5"/>
  <c r="G1664" i="5"/>
  <c r="J1664" i="5"/>
  <c r="E1664" i="5"/>
  <c r="I1664" i="5"/>
  <c r="F1664" i="5"/>
  <c r="H1664" i="5"/>
  <c r="H1665" i="5"/>
  <c r="F1665" i="5"/>
  <c r="G1665" i="5"/>
  <c r="R1665" i="5"/>
  <c r="I1665" i="5"/>
  <c r="E1665" i="5"/>
  <c r="J1665" i="5"/>
  <c r="I1666" i="5"/>
  <c r="R1666" i="5"/>
  <c r="H1666" i="5"/>
  <c r="G1666" i="5"/>
  <c r="J1666" i="5"/>
  <c r="F1666" i="5"/>
  <c r="E1666" i="5"/>
  <c r="F1667" i="5"/>
  <c r="G1667" i="5"/>
  <c r="R1667" i="5"/>
  <c r="J1667" i="5"/>
  <c r="H1667" i="5"/>
  <c r="I1667" i="5"/>
  <c r="E1667" i="5"/>
  <c r="G1668" i="5"/>
  <c r="H1668" i="5"/>
  <c r="R1668" i="5"/>
  <c r="J1668" i="5"/>
  <c r="I1668" i="5"/>
  <c r="E1668" i="5"/>
  <c r="F1668" i="5"/>
  <c r="R1669" i="5"/>
  <c r="H1669" i="5"/>
  <c r="I1669" i="5"/>
  <c r="E1669" i="5"/>
  <c r="F1669" i="5"/>
  <c r="G1669" i="5"/>
  <c r="J1669" i="5"/>
  <c r="J1670" i="5"/>
  <c r="F1670" i="5"/>
  <c r="H1670" i="5"/>
  <c r="I1670" i="5"/>
  <c r="E1670" i="5"/>
  <c r="R1670" i="5"/>
  <c r="G1670" i="5"/>
  <c r="H1671" i="5"/>
  <c r="G1671" i="5"/>
  <c r="E1671" i="5"/>
  <c r="F1671" i="5"/>
  <c r="J1671" i="5"/>
  <c r="R1671" i="5"/>
  <c r="I1671" i="5"/>
  <c r="E1672" i="5"/>
  <c r="F1672" i="5"/>
  <c r="R1672" i="5"/>
  <c r="I1672" i="5"/>
  <c r="G1672" i="5"/>
  <c r="J1672" i="5"/>
  <c r="H1672" i="5"/>
  <c r="E1673" i="5"/>
  <c r="F1673" i="5"/>
  <c r="G1673" i="5"/>
  <c r="J1673" i="5"/>
  <c r="I1673" i="5"/>
  <c r="R1673" i="5"/>
  <c r="H1673" i="5"/>
  <c r="J1674" i="5"/>
  <c r="H1674" i="5"/>
  <c r="G1674" i="5"/>
  <c r="E1674" i="5"/>
  <c r="F1674" i="5"/>
  <c r="I1674" i="5"/>
  <c r="R1674" i="5"/>
  <c r="E1675" i="5"/>
  <c r="R1675" i="5"/>
  <c r="I1675" i="5"/>
  <c r="F1675" i="5"/>
  <c r="G1675" i="5"/>
  <c r="J1675" i="5"/>
  <c r="H1675" i="5"/>
  <c r="I1676" i="5"/>
  <c r="J1676" i="5"/>
  <c r="E1676" i="5"/>
  <c r="R1676" i="5"/>
  <c r="F1676" i="5"/>
  <c r="G1676" i="5"/>
  <c r="H1676" i="5"/>
  <c r="J1677" i="5"/>
  <c r="F1677" i="5"/>
  <c r="R1677" i="5"/>
  <c r="H1677" i="5"/>
  <c r="I1677" i="5"/>
  <c r="E1677" i="5"/>
  <c r="G1677" i="5"/>
  <c r="J1678" i="5"/>
  <c r="I1678" i="5"/>
  <c r="R1678" i="5"/>
  <c r="G1678" i="5"/>
  <c r="H1678" i="5"/>
  <c r="E1678" i="5"/>
  <c r="F1678" i="5"/>
  <c r="I1679" i="5"/>
  <c r="F1679" i="5"/>
  <c r="J1679" i="5"/>
  <c r="E1679" i="5"/>
  <c r="R1679" i="5"/>
  <c r="H1679" i="5"/>
  <c r="G1679" i="5"/>
  <c r="R1680" i="5"/>
  <c r="F1680" i="5"/>
  <c r="G1680" i="5"/>
  <c r="H1680" i="5"/>
  <c r="J1680" i="5"/>
  <c r="E1680" i="5"/>
  <c r="I1680" i="5"/>
  <c r="G1681" i="5"/>
  <c r="J1681" i="5"/>
  <c r="E1681" i="5"/>
  <c r="F1681" i="5"/>
  <c r="H1681" i="5"/>
  <c r="I1681" i="5"/>
  <c r="R1681" i="5"/>
  <c r="H1682" i="5"/>
  <c r="F1682" i="5"/>
  <c r="R1682" i="5"/>
  <c r="E1682" i="5"/>
  <c r="J1682" i="5"/>
  <c r="I1682" i="5"/>
  <c r="G1682" i="5"/>
  <c r="H1683" i="5"/>
  <c r="F1683" i="5"/>
  <c r="G1683" i="5"/>
  <c r="I1683" i="5"/>
  <c r="J1683" i="5"/>
  <c r="R1683" i="5"/>
  <c r="E1683" i="5"/>
  <c r="G1684" i="5"/>
  <c r="H1684" i="5"/>
  <c r="E1684" i="5"/>
  <c r="R1684" i="5"/>
  <c r="F1684" i="5"/>
  <c r="I1684" i="5"/>
  <c r="J1684" i="5"/>
  <c r="R1685" i="5"/>
  <c r="I1685" i="5"/>
  <c r="J1685" i="5"/>
  <c r="F1685" i="5"/>
  <c r="H1685" i="5"/>
  <c r="G1685" i="5"/>
  <c r="E1685" i="5"/>
  <c r="H1686" i="5"/>
  <c r="J1686" i="5"/>
  <c r="F1686" i="5"/>
  <c r="E1686" i="5"/>
  <c r="G1686" i="5"/>
  <c r="R1686" i="5"/>
  <c r="I1686" i="5"/>
  <c r="H1687" i="5"/>
  <c r="G1687" i="5"/>
  <c r="F1687" i="5"/>
  <c r="I1687" i="5"/>
  <c r="E1687" i="5"/>
  <c r="R1687" i="5"/>
  <c r="J1687" i="5"/>
  <c r="G1688" i="5"/>
  <c r="F1688" i="5"/>
  <c r="E1688" i="5"/>
  <c r="H1688" i="5"/>
  <c r="R1688" i="5"/>
  <c r="J1688" i="5"/>
  <c r="I1688" i="5"/>
  <c r="G1689" i="5"/>
  <c r="I1689" i="5"/>
  <c r="E1689" i="5"/>
  <c r="H1689" i="5"/>
  <c r="J1689" i="5"/>
  <c r="R1689" i="5"/>
  <c r="F1689" i="5"/>
  <c r="H1690" i="5"/>
  <c r="F1690" i="5"/>
  <c r="I1690" i="5"/>
  <c r="J1690" i="5"/>
  <c r="G1690" i="5"/>
  <c r="E1690" i="5"/>
  <c r="R1690" i="5"/>
  <c r="E1691" i="5"/>
  <c r="R1691" i="5"/>
  <c r="H1691" i="5"/>
  <c r="F1691" i="5"/>
  <c r="I1691" i="5"/>
  <c r="G1691" i="5"/>
  <c r="J1691" i="5"/>
  <c r="E1692" i="5"/>
  <c r="R1692" i="5"/>
  <c r="H1692" i="5"/>
  <c r="G1692" i="5"/>
  <c r="F1692" i="5"/>
  <c r="J1692" i="5"/>
  <c r="I1692" i="5"/>
  <c r="H1693" i="5"/>
  <c r="F1693" i="5"/>
  <c r="G1693" i="5"/>
  <c r="J1693" i="5"/>
  <c r="I1693" i="5"/>
  <c r="R1693" i="5"/>
  <c r="E1693" i="5"/>
  <c r="H1694" i="5"/>
  <c r="J1694" i="5"/>
  <c r="E1694" i="5"/>
  <c r="F1694" i="5"/>
  <c r="I1694" i="5"/>
  <c r="R1694" i="5"/>
  <c r="G1694" i="5"/>
  <c r="G1695" i="5"/>
  <c r="E1695" i="5"/>
  <c r="R1695" i="5"/>
  <c r="H1695" i="5"/>
  <c r="I1695" i="5"/>
  <c r="J1695" i="5"/>
  <c r="F1695" i="5"/>
  <c r="F1696" i="5"/>
  <c r="R1696" i="5"/>
  <c r="E1696" i="5"/>
  <c r="J1696" i="5"/>
  <c r="I1696" i="5"/>
  <c r="H1696" i="5"/>
  <c r="G1696" i="5"/>
  <c r="E1697" i="5"/>
  <c r="H1697" i="5"/>
  <c r="R1697" i="5"/>
  <c r="J1697" i="5"/>
  <c r="F1697" i="5"/>
  <c r="I1697" i="5"/>
  <c r="G1697" i="5"/>
  <c r="H1698" i="5"/>
  <c r="E1698" i="5"/>
  <c r="G1698" i="5"/>
  <c r="J1698" i="5"/>
  <c r="I1698" i="5"/>
  <c r="F1698" i="5"/>
  <c r="R1698" i="5"/>
  <c r="J1699" i="5"/>
  <c r="R1699" i="5"/>
  <c r="I1699" i="5"/>
  <c r="F1699" i="5"/>
  <c r="H1699" i="5"/>
  <c r="G1699" i="5"/>
  <c r="E1699" i="5"/>
  <c r="R1700" i="5"/>
  <c r="J1700" i="5"/>
  <c r="H1700" i="5"/>
  <c r="I1700" i="5"/>
  <c r="F1700" i="5"/>
  <c r="G1700" i="5"/>
  <c r="E1700" i="5"/>
  <c r="E1701" i="5"/>
  <c r="I1701" i="5"/>
  <c r="G1701" i="5"/>
  <c r="R1701" i="5"/>
  <c r="H1701" i="5"/>
  <c r="J1701" i="5"/>
  <c r="F1701" i="5"/>
  <c r="F1702" i="5"/>
  <c r="G1702" i="5"/>
  <c r="H1702" i="5"/>
  <c r="E1702" i="5"/>
  <c r="I1702" i="5"/>
  <c r="R1702" i="5"/>
  <c r="J1702" i="5"/>
  <c r="R1703" i="5"/>
  <c r="G1703" i="5"/>
  <c r="H1703" i="5"/>
  <c r="E1703" i="5"/>
  <c r="I1703" i="5"/>
  <c r="F1703" i="5"/>
  <c r="J1703" i="5"/>
  <c r="R1704" i="5"/>
  <c r="J1704" i="5"/>
  <c r="H1704" i="5"/>
  <c r="I1704" i="5"/>
  <c r="F1704" i="5"/>
  <c r="G1704" i="5"/>
  <c r="E1704" i="5"/>
  <c r="I1705" i="5"/>
  <c r="F1705" i="5"/>
  <c r="J1705" i="5"/>
  <c r="R1705" i="5"/>
  <c r="H1705" i="5"/>
  <c r="G1705" i="5"/>
  <c r="E1705" i="5"/>
  <c r="H1706" i="5"/>
  <c r="I1706" i="5"/>
  <c r="F1706" i="5"/>
  <c r="E1706" i="5"/>
  <c r="G1706" i="5"/>
  <c r="R1706" i="5"/>
  <c r="J1706" i="5"/>
  <c r="R1707" i="5"/>
  <c r="H1707" i="5"/>
  <c r="I1707" i="5"/>
  <c r="E1707" i="5"/>
  <c r="J1707" i="5"/>
  <c r="F1707" i="5"/>
  <c r="G1707" i="5"/>
  <c r="J1708" i="5"/>
  <c r="I1708" i="5"/>
  <c r="E1708" i="5"/>
  <c r="F1708" i="5"/>
  <c r="R1708" i="5"/>
  <c r="H1708" i="5"/>
  <c r="G1708" i="5"/>
  <c r="E1709" i="5"/>
  <c r="H1709" i="5"/>
  <c r="F1709" i="5"/>
  <c r="I1709" i="5"/>
  <c r="G1709" i="5"/>
  <c r="J1709" i="5"/>
  <c r="R1709" i="5"/>
  <c r="J1710" i="5"/>
  <c r="F1710" i="5"/>
  <c r="H1710" i="5"/>
  <c r="G1710" i="5"/>
  <c r="R1710" i="5"/>
  <c r="I1710" i="5"/>
  <c r="E1710" i="5"/>
  <c r="H1711" i="5"/>
  <c r="J1711" i="5"/>
  <c r="F1711" i="5"/>
  <c r="R1711" i="5"/>
  <c r="I1711" i="5"/>
  <c r="G1711" i="5"/>
  <c r="E1711" i="5"/>
  <c r="H1712" i="5"/>
  <c r="E1712" i="5"/>
  <c r="J1712" i="5"/>
  <c r="R1712" i="5"/>
  <c r="F1712" i="5"/>
  <c r="G1712" i="5"/>
  <c r="I1712" i="5"/>
  <c r="I1713" i="5"/>
  <c r="E1713" i="5"/>
  <c r="R1713" i="5"/>
  <c r="J1713" i="5"/>
  <c r="F1713" i="5"/>
  <c r="G1713" i="5"/>
  <c r="H1713" i="5"/>
  <c r="I1714" i="5"/>
  <c r="R1714" i="5"/>
  <c r="G1714" i="5"/>
  <c r="F1714" i="5"/>
  <c r="H1714" i="5"/>
  <c r="J1714" i="5"/>
  <c r="E1714" i="5"/>
  <c r="H1715" i="5"/>
  <c r="F1715" i="5"/>
  <c r="I1715" i="5"/>
  <c r="R1715" i="5"/>
  <c r="G1715" i="5"/>
  <c r="J1715" i="5"/>
  <c r="E1715" i="5"/>
  <c r="F1716" i="5"/>
  <c r="J1716" i="5"/>
  <c r="I1716" i="5"/>
  <c r="R1716" i="5"/>
  <c r="H1716" i="5"/>
  <c r="G1716" i="5"/>
  <c r="E1716" i="5"/>
  <c r="E1717" i="5"/>
  <c r="R1717" i="5"/>
  <c r="H1717" i="5"/>
  <c r="J1717" i="5"/>
  <c r="F1717" i="5"/>
  <c r="G1717" i="5"/>
  <c r="I1717" i="5"/>
  <c r="I1718" i="5"/>
  <c r="E1718" i="5"/>
  <c r="G1718" i="5"/>
  <c r="J1718" i="5"/>
  <c r="R1718" i="5"/>
  <c r="F1718" i="5"/>
  <c r="H1718" i="5"/>
  <c r="R1719" i="5"/>
  <c r="F1719" i="5"/>
  <c r="J1719" i="5"/>
  <c r="I1719" i="5"/>
  <c r="H1719" i="5"/>
  <c r="G1719" i="5"/>
  <c r="E1719" i="5"/>
  <c r="F1720" i="5"/>
  <c r="G1720" i="5"/>
  <c r="J1720" i="5"/>
  <c r="R1720" i="5"/>
  <c r="I1720" i="5"/>
  <c r="H1720" i="5"/>
  <c r="E1720" i="5"/>
  <c r="H1721" i="5"/>
  <c r="G1721" i="5"/>
  <c r="F1721" i="5"/>
  <c r="I1721" i="5"/>
  <c r="J1721" i="5"/>
  <c r="R1721" i="5"/>
  <c r="E1721" i="5"/>
  <c r="E1722" i="5"/>
  <c r="J1722" i="5"/>
  <c r="H1722" i="5"/>
  <c r="F1722" i="5"/>
  <c r="R1722" i="5"/>
  <c r="G1722" i="5"/>
  <c r="I1722" i="5"/>
  <c r="F1723" i="5"/>
  <c r="R1723" i="5"/>
  <c r="J1723" i="5"/>
  <c r="I1723" i="5"/>
  <c r="G1723" i="5"/>
  <c r="H1723" i="5"/>
  <c r="E1723" i="5"/>
  <c r="G1724" i="5"/>
  <c r="J1724" i="5"/>
  <c r="H1724" i="5"/>
  <c r="R1724" i="5"/>
  <c r="F1724" i="5"/>
  <c r="I1724" i="5"/>
  <c r="E1724" i="5"/>
  <c r="R1725" i="5"/>
  <c r="H1725" i="5"/>
  <c r="J1725" i="5"/>
  <c r="F1725" i="5"/>
  <c r="G1725" i="5"/>
  <c r="I1725" i="5"/>
  <c r="E1725" i="5"/>
  <c r="E1726" i="5"/>
  <c r="I1726" i="5"/>
  <c r="G1726" i="5"/>
  <c r="H1726" i="5"/>
  <c r="J1726" i="5"/>
  <c r="F1726" i="5"/>
  <c r="R1726" i="5"/>
  <c r="E1727" i="5"/>
  <c r="J1727" i="5"/>
  <c r="R1727" i="5"/>
  <c r="H1727" i="5"/>
  <c r="I1727" i="5"/>
  <c r="F1727" i="5"/>
  <c r="G1727" i="5"/>
  <c r="H1728" i="5"/>
  <c r="G1728" i="5"/>
  <c r="I1728" i="5"/>
  <c r="R1728" i="5"/>
  <c r="F1728" i="5"/>
  <c r="J1728" i="5"/>
  <c r="E1728" i="5"/>
  <c r="G1729" i="5"/>
  <c r="H1729" i="5"/>
  <c r="J1729" i="5"/>
  <c r="F1729" i="5"/>
  <c r="R1729" i="5"/>
  <c r="I1729" i="5"/>
  <c r="E1729" i="5"/>
  <c r="H1730" i="5"/>
  <c r="E1730" i="5"/>
  <c r="F1730" i="5"/>
  <c r="J1730" i="5"/>
  <c r="R1730" i="5"/>
  <c r="G1730" i="5"/>
  <c r="I1730" i="5"/>
  <c r="H1731" i="5"/>
  <c r="E1731" i="5"/>
  <c r="J1731" i="5"/>
  <c r="G1731" i="5"/>
  <c r="I1731" i="5"/>
  <c r="R1731" i="5"/>
  <c r="F1731" i="5"/>
  <c r="G1732" i="5"/>
  <c r="F1732" i="5"/>
  <c r="R1732" i="5"/>
  <c r="I1732" i="5"/>
  <c r="J1732" i="5"/>
  <c r="H1732" i="5"/>
  <c r="E1732" i="5"/>
  <c r="G1733" i="5"/>
  <c r="F1733" i="5"/>
  <c r="J1733" i="5"/>
  <c r="H1733" i="5"/>
  <c r="I1733" i="5"/>
  <c r="R1733" i="5"/>
  <c r="E1733" i="5"/>
  <c r="J1735" i="5"/>
  <c r="R1735" i="5"/>
  <c r="I1735" i="5"/>
  <c r="G1735" i="5"/>
  <c r="H1735" i="5"/>
  <c r="F1735" i="5"/>
  <c r="E1735" i="5"/>
  <c r="E1736" i="5"/>
  <c r="G1736" i="5"/>
  <c r="J1736" i="5"/>
  <c r="I1736" i="5"/>
  <c r="R1736" i="5"/>
  <c r="F1736" i="5"/>
  <c r="H1736" i="5"/>
  <c r="I1737" i="5"/>
  <c r="E1737" i="5"/>
  <c r="J1737" i="5"/>
  <c r="H1737" i="5"/>
  <c r="R1737" i="5"/>
  <c r="G1737" i="5"/>
  <c r="F1737" i="5"/>
  <c r="I1738" i="5"/>
  <c r="R1738" i="5"/>
  <c r="F1738" i="5"/>
  <c r="J1738" i="5"/>
  <c r="H1738" i="5"/>
  <c r="G1738" i="5"/>
  <c r="E1738" i="5"/>
  <c r="E1739" i="5"/>
  <c r="R1739" i="5"/>
  <c r="I1739" i="5"/>
  <c r="J1739" i="5"/>
  <c r="H1739" i="5"/>
  <c r="G1739" i="5"/>
  <c r="F1739" i="5"/>
  <c r="I1740" i="5"/>
  <c r="E1740" i="5"/>
  <c r="H1740" i="5"/>
  <c r="J1740" i="5"/>
  <c r="R1740" i="5"/>
  <c r="F1740" i="5"/>
  <c r="G1740" i="5"/>
  <c r="G1741" i="5"/>
  <c r="E1741" i="5"/>
  <c r="I1741" i="5"/>
  <c r="J1741" i="5"/>
  <c r="F1741" i="5"/>
  <c r="R1741" i="5"/>
  <c r="H1741" i="5"/>
  <c r="J1742" i="5"/>
  <c r="F1742" i="5"/>
  <c r="R1742" i="5"/>
  <c r="H1742" i="5"/>
  <c r="I1742" i="5"/>
  <c r="G1742" i="5"/>
  <c r="E1742" i="5"/>
  <c r="F1743" i="5"/>
  <c r="G1743" i="5"/>
  <c r="J1743" i="5"/>
  <c r="R1743" i="5"/>
  <c r="H1743" i="5"/>
  <c r="I1743" i="5"/>
  <c r="E1743" i="5"/>
  <c r="R1744" i="5"/>
  <c r="J1744" i="5"/>
  <c r="H1744" i="5"/>
  <c r="G1744" i="5"/>
  <c r="F1744" i="5"/>
  <c r="I1744" i="5"/>
  <c r="E1744" i="5"/>
  <c r="R1745" i="5"/>
  <c r="E1745" i="5"/>
  <c r="G1745" i="5"/>
  <c r="J1745" i="5"/>
  <c r="F1745" i="5"/>
  <c r="H1745" i="5"/>
  <c r="I1745" i="5"/>
  <c r="R1746" i="5"/>
  <c r="E1746" i="5"/>
  <c r="J1746" i="5"/>
  <c r="H1746" i="5"/>
  <c r="I1746" i="5"/>
  <c r="F1746" i="5"/>
  <c r="G1746" i="5"/>
  <c r="H1747" i="5"/>
  <c r="G1747" i="5"/>
  <c r="I1747" i="5"/>
  <c r="F1747" i="5"/>
  <c r="R1747" i="5"/>
  <c r="J1747" i="5"/>
  <c r="E1747" i="5"/>
  <c r="I1748" i="5"/>
  <c r="G1748" i="5"/>
  <c r="R1748" i="5"/>
  <c r="F1748" i="5"/>
  <c r="J1748" i="5"/>
  <c r="H1748" i="5"/>
  <c r="E1748" i="5"/>
  <c r="H1749" i="5"/>
  <c r="G1749" i="5"/>
  <c r="J1749" i="5"/>
  <c r="R1749" i="5"/>
  <c r="I1749" i="5"/>
  <c r="F1749" i="5"/>
  <c r="E1749" i="5"/>
  <c r="G1750" i="5"/>
  <c r="E1750" i="5"/>
  <c r="R1750" i="5"/>
  <c r="H1750" i="5"/>
  <c r="J1750" i="5"/>
  <c r="I1750" i="5"/>
  <c r="F1750" i="5"/>
  <c r="H1751" i="5"/>
  <c r="E1751" i="5"/>
  <c r="I1751" i="5"/>
  <c r="G1751" i="5"/>
  <c r="J1751" i="5"/>
  <c r="R1751" i="5"/>
  <c r="F1751" i="5"/>
  <c r="G1752" i="5"/>
  <c r="R1752" i="5"/>
  <c r="I1752" i="5"/>
  <c r="F1752" i="5"/>
  <c r="J1752" i="5"/>
  <c r="H1752" i="5"/>
  <c r="E1752" i="5"/>
  <c r="J1753" i="5"/>
  <c r="G1753" i="5"/>
  <c r="F1753" i="5"/>
  <c r="I1753" i="5"/>
  <c r="R1753" i="5"/>
  <c r="H1753" i="5"/>
  <c r="E1753" i="5"/>
  <c r="F1754" i="5"/>
  <c r="R1754" i="5"/>
  <c r="J1754" i="5"/>
  <c r="I1754" i="5"/>
  <c r="G1754" i="5"/>
  <c r="H1754" i="5"/>
  <c r="E1754" i="5"/>
  <c r="E1755" i="5"/>
  <c r="J1755" i="5"/>
  <c r="H1755" i="5"/>
  <c r="R1755" i="5"/>
  <c r="F1755" i="5"/>
  <c r="G1755" i="5"/>
  <c r="I1755" i="5"/>
  <c r="I1756" i="5"/>
  <c r="E1756" i="5"/>
  <c r="G1756" i="5"/>
  <c r="J1756" i="5"/>
  <c r="R1756" i="5"/>
  <c r="H1756" i="5"/>
  <c r="F1756" i="5"/>
  <c r="H1757" i="5"/>
  <c r="F1757" i="5"/>
  <c r="R1757" i="5"/>
  <c r="I1757" i="5"/>
  <c r="J1757" i="5"/>
  <c r="G1757" i="5"/>
  <c r="E1757" i="5"/>
  <c r="G1758" i="5"/>
  <c r="F1758" i="5"/>
  <c r="R1758" i="5"/>
  <c r="J1758" i="5"/>
  <c r="E1758" i="5"/>
  <c r="H1758" i="5"/>
  <c r="I1758" i="5"/>
  <c r="I1759" i="5"/>
  <c r="E1759" i="5"/>
  <c r="J1759" i="5"/>
  <c r="H1759" i="5"/>
  <c r="G1759" i="5"/>
  <c r="F1759" i="5"/>
  <c r="R1759" i="5"/>
  <c r="J1760" i="5"/>
  <c r="I1760" i="5"/>
  <c r="F1760" i="5"/>
  <c r="R1760" i="5"/>
  <c r="H1760" i="5"/>
  <c r="G1760" i="5"/>
  <c r="E1760" i="5"/>
  <c r="R1761" i="5"/>
  <c r="G1761" i="5"/>
  <c r="I1761" i="5"/>
  <c r="F1761" i="5"/>
  <c r="H1761" i="5"/>
  <c r="J1761" i="5"/>
  <c r="E1761" i="5"/>
  <c r="H1762" i="5"/>
  <c r="E1762" i="5"/>
  <c r="J1762" i="5"/>
  <c r="R1762" i="5"/>
  <c r="F1762" i="5"/>
  <c r="G1762" i="5"/>
  <c r="I1762" i="5"/>
  <c r="E1763" i="5"/>
  <c r="J1763" i="5"/>
  <c r="F1763" i="5"/>
  <c r="R1763" i="5"/>
  <c r="I1763" i="5"/>
  <c r="G1763" i="5"/>
  <c r="H1763" i="5"/>
  <c r="I1764" i="5"/>
  <c r="J1764" i="5"/>
  <c r="H1764" i="5"/>
  <c r="G1764" i="5"/>
  <c r="R1764" i="5"/>
  <c r="F1764" i="5"/>
  <c r="E1764" i="5"/>
  <c r="H1765" i="5"/>
  <c r="J1765" i="5"/>
  <c r="R1765" i="5"/>
  <c r="E1765" i="5"/>
  <c r="F1765" i="5"/>
  <c r="G1765" i="5"/>
  <c r="I1765" i="5"/>
  <c r="I1766" i="5"/>
  <c r="E1766" i="5"/>
  <c r="G1766" i="5"/>
  <c r="J1766" i="5"/>
  <c r="H1766" i="5"/>
  <c r="F1766" i="5"/>
  <c r="R1766" i="5"/>
  <c r="G1767" i="5"/>
  <c r="I1767" i="5"/>
  <c r="R1767" i="5"/>
  <c r="H1767" i="5"/>
  <c r="F1767" i="5"/>
  <c r="J1767" i="5"/>
  <c r="E1767" i="5"/>
  <c r="J1768" i="5"/>
  <c r="R1768" i="5"/>
  <c r="F1768" i="5"/>
  <c r="I1768" i="5"/>
  <c r="G1768" i="5"/>
  <c r="H1768" i="5"/>
  <c r="E1768" i="5"/>
  <c r="E1769" i="5"/>
  <c r="F1769" i="5"/>
  <c r="R1769" i="5"/>
  <c r="H1769" i="5"/>
  <c r="J1769" i="5"/>
  <c r="G1769" i="5"/>
  <c r="I1769" i="5"/>
  <c r="I1770" i="5"/>
  <c r="E1770" i="5"/>
  <c r="F1770" i="5"/>
  <c r="H1770" i="5"/>
  <c r="G1770" i="5"/>
  <c r="J1770" i="5"/>
  <c r="R1770" i="5"/>
  <c r="F1771" i="5"/>
  <c r="J1771" i="5"/>
  <c r="G1771" i="5"/>
  <c r="H1771" i="5"/>
  <c r="I1771" i="5"/>
  <c r="R1771" i="5"/>
  <c r="E1771" i="5"/>
  <c r="R1772" i="5"/>
  <c r="J1772" i="5"/>
  <c r="I1772" i="5"/>
  <c r="F1772" i="5"/>
  <c r="G1772" i="5"/>
  <c r="E1772" i="5"/>
  <c r="H1772" i="5"/>
  <c r="J1773" i="5"/>
  <c r="E1773" i="5"/>
  <c r="H1773" i="5"/>
  <c r="G1773" i="5"/>
  <c r="F1773" i="5"/>
  <c r="R1773" i="5"/>
  <c r="I1773" i="5"/>
  <c r="F1774" i="5"/>
  <c r="R1774" i="5"/>
  <c r="H1774" i="5"/>
  <c r="J1774" i="5"/>
  <c r="G1774" i="5"/>
  <c r="I1774" i="5"/>
  <c r="E1774" i="5"/>
  <c r="F1775" i="5"/>
  <c r="H1775" i="5"/>
  <c r="R1775" i="5"/>
  <c r="J1775" i="5"/>
  <c r="I1775" i="5"/>
  <c r="G1775" i="5"/>
  <c r="E1775" i="5"/>
  <c r="H1776" i="5"/>
  <c r="E1776" i="5"/>
  <c r="G1776" i="5"/>
  <c r="I1776" i="5"/>
  <c r="J1776" i="5"/>
  <c r="R1776" i="5"/>
  <c r="F1776" i="5"/>
  <c r="F1777" i="5"/>
  <c r="E1777" i="5"/>
  <c r="J1777" i="5"/>
  <c r="I1777" i="5"/>
  <c r="H1777" i="5"/>
  <c r="R1777" i="5"/>
  <c r="G1777" i="5"/>
  <c r="J1778" i="5"/>
  <c r="F1778" i="5"/>
  <c r="H1778" i="5"/>
  <c r="G1778" i="5"/>
  <c r="R1778" i="5"/>
  <c r="I1778" i="5"/>
  <c r="E1778" i="5"/>
  <c r="R1779" i="5"/>
  <c r="H1779" i="5"/>
  <c r="F1779" i="5"/>
  <c r="G1779" i="5"/>
  <c r="I1779" i="5"/>
  <c r="J1779" i="5"/>
  <c r="E1779" i="5"/>
  <c r="I1780" i="5"/>
  <c r="E1780" i="5"/>
  <c r="J1780" i="5"/>
  <c r="R1780" i="5"/>
  <c r="F1780" i="5"/>
  <c r="H1780" i="5"/>
  <c r="G1780" i="5"/>
  <c r="F1781" i="5"/>
  <c r="E1781" i="5"/>
  <c r="R1781" i="5"/>
  <c r="H1781" i="5"/>
  <c r="J1781" i="5"/>
  <c r="I1781" i="5"/>
  <c r="G1781" i="5"/>
  <c r="G1782" i="5"/>
  <c r="R1782" i="5"/>
  <c r="F1782" i="5"/>
  <c r="I1782" i="5"/>
  <c r="H1782" i="5"/>
  <c r="J1782" i="5"/>
  <c r="E1782" i="5"/>
  <c r="R1783" i="5"/>
  <c r="J1783" i="5"/>
  <c r="H1783" i="5"/>
  <c r="F1783" i="5"/>
  <c r="I1783" i="5"/>
  <c r="G1783" i="5"/>
  <c r="E1783" i="5"/>
  <c r="F1784" i="5"/>
  <c r="E1784" i="5"/>
  <c r="R1784" i="5"/>
  <c r="I1784" i="5"/>
  <c r="J1784" i="5"/>
  <c r="G1784" i="5"/>
  <c r="H1784" i="5"/>
  <c r="J1785" i="5"/>
  <c r="E1785" i="5"/>
  <c r="F1785" i="5"/>
  <c r="H1785" i="5"/>
  <c r="I1785" i="5"/>
  <c r="R1785" i="5"/>
  <c r="G1785" i="5"/>
  <c r="I1786" i="5"/>
  <c r="R1786" i="5"/>
  <c r="H1786" i="5"/>
  <c r="J1786" i="5"/>
  <c r="G1786" i="5"/>
  <c r="F1786" i="5"/>
  <c r="E1786" i="5"/>
  <c r="F1787" i="5"/>
  <c r="H1787" i="5"/>
  <c r="G1787" i="5"/>
  <c r="J1787" i="5"/>
  <c r="R1787" i="5"/>
  <c r="I1787" i="5"/>
  <c r="E1787" i="5"/>
  <c r="I1788" i="5"/>
  <c r="R1788" i="5"/>
  <c r="G1788" i="5"/>
  <c r="H1788" i="5"/>
  <c r="J1788" i="5"/>
  <c r="F1788" i="5"/>
  <c r="E1788" i="5"/>
  <c r="H1789" i="5"/>
  <c r="G1789" i="5"/>
  <c r="I1789" i="5"/>
  <c r="J1789" i="5"/>
  <c r="E1789" i="5"/>
  <c r="R1789" i="5"/>
  <c r="F1789" i="5"/>
  <c r="G1790" i="5"/>
  <c r="E1790" i="5"/>
  <c r="F1790" i="5"/>
  <c r="J1790" i="5"/>
  <c r="H1790" i="5"/>
  <c r="I1790" i="5"/>
  <c r="R1790" i="5"/>
  <c r="R1791" i="5"/>
  <c r="I1791" i="5"/>
  <c r="G1791" i="5"/>
  <c r="F1791" i="5"/>
  <c r="H1791" i="5"/>
  <c r="J1791" i="5"/>
  <c r="E1791" i="5"/>
  <c r="E1792" i="5"/>
  <c r="F1792" i="5"/>
  <c r="R1792" i="5"/>
  <c r="H1792" i="5"/>
  <c r="G1792" i="5"/>
  <c r="J1792" i="5"/>
  <c r="I1792" i="5"/>
  <c r="J1793" i="5"/>
  <c r="G1793" i="5"/>
  <c r="R1793" i="5"/>
  <c r="F1793" i="5"/>
  <c r="H1793" i="5"/>
  <c r="I1793" i="5"/>
  <c r="E1793" i="5"/>
  <c r="G1794" i="5"/>
  <c r="J1794" i="5"/>
  <c r="I1794" i="5"/>
  <c r="R1794" i="5"/>
  <c r="H1794" i="5"/>
  <c r="E1794" i="5"/>
  <c r="F1794" i="5"/>
  <c r="R1795" i="5"/>
  <c r="I1795" i="5"/>
  <c r="G1795" i="5"/>
  <c r="F1795" i="5"/>
  <c r="J1795" i="5"/>
  <c r="H1795" i="5"/>
  <c r="E1795" i="5"/>
  <c r="R1796" i="5"/>
  <c r="I1796" i="5"/>
  <c r="F1796" i="5"/>
  <c r="J1796" i="5"/>
  <c r="G1796" i="5"/>
  <c r="H1796" i="5"/>
  <c r="E1796" i="5"/>
  <c r="R1797" i="5"/>
  <c r="J1797" i="5"/>
  <c r="H1797" i="5"/>
  <c r="F1797" i="5"/>
  <c r="I1797" i="5"/>
  <c r="G1797" i="5"/>
  <c r="E1797" i="5"/>
  <c r="R1798" i="5"/>
  <c r="H1798" i="5"/>
  <c r="F1798" i="5"/>
  <c r="I1798" i="5"/>
  <c r="G1798" i="5"/>
  <c r="J1798" i="5"/>
  <c r="E1798" i="5"/>
  <c r="J1799" i="5"/>
  <c r="G1799" i="5"/>
  <c r="R1799" i="5"/>
  <c r="I1799" i="5"/>
  <c r="H1799" i="5"/>
  <c r="F1799" i="5"/>
  <c r="E1799" i="5"/>
  <c r="F1800" i="5"/>
  <c r="H1800" i="5"/>
  <c r="R1800" i="5"/>
  <c r="G1800" i="5"/>
  <c r="J1800" i="5"/>
  <c r="E1800" i="5"/>
  <c r="I1800" i="5"/>
  <c r="G1801" i="5"/>
  <c r="J1801" i="5"/>
  <c r="H1801" i="5"/>
  <c r="R1801" i="5"/>
  <c r="F1801" i="5"/>
  <c r="E1801" i="5"/>
  <c r="I1801" i="5"/>
  <c r="J1802" i="5"/>
  <c r="R1802" i="5"/>
  <c r="F1802" i="5"/>
  <c r="H1802" i="5"/>
  <c r="G1802" i="5"/>
  <c r="E1802" i="5"/>
  <c r="I1802" i="5"/>
  <c r="F1803" i="5"/>
  <c r="I1803" i="5"/>
  <c r="H1803" i="5"/>
  <c r="R1803" i="5"/>
  <c r="J1803" i="5"/>
  <c r="G1803" i="5"/>
  <c r="E1803" i="5"/>
  <c r="I1804" i="5"/>
  <c r="J1804" i="5"/>
  <c r="H1804" i="5"/>
  <c r="F1804" i="5"/>
  <c r="R1804" i="5"/>
  <c r="E1804" i="5"/>
  <c r="G1804" i="5"/>
  <c r="J1805" i="5"/>
  <c r="R1805" i="5"/>
  <c r="H1805" i="5"/>
  <c r="F1805" i="5"/>
  <c r="G1805" i="5"/>
  <c r="E1805" i="5"/>
  <c r="I1805" i="5"/>
  <c r="G1807" i="5"/>
  <c r="H1807" i="5"/>
  <c r="I1807" i="5"/>
  <c r="F1807" i="5"/>
  <c r="J1807" i="5"/>
  <c r="E1807" i="5"/>
  <c r="R1807" i="5"/>
  <c r="G1808" i="5"/>
  <c r="F1808" i="5"/>
  <c r="R1808" i="5"/>
  <c r="I1808" i="5"/>
  <c r="J1808" i="5"/>
  <c r="E1808" i="5"/>
  <c r="H1808" i="5"/>
  <c r="I1809" i="5"/>
  <c r="R1809" i="5"/>
  <c r="G1809" i="5"/>
  <c r="F1809" i="5"/>
  <c r="H1809" i="5"/>
  <c r="J1809" i="5"/>
  <c r="E1809" i="5"/>
  <c r="F1810" i="5"/>
  <c r="H1810" i="5"/>
  <c r="J1810" i="5"/>
  <c r="G1810" i="5"/>
  <c r="R1810" i="5"/>
  <c r="I1810" i="5"/>
  <c r="E1810" i="5"/>
  <c r="G1811" i="5"/>
  <c r="F1811" i="5"/>
  <c r="H1811" i="5"/>
  <c r="J1811" i="5"/>
  <c r="I1811" i="5"/>
  <c r="R1811" i="5"/>
  <c r="E1811" i="5"/>
  <c r="G1812" i="5"/>
  <c r="H1812" i="5"/>
  <c r="J1812" i="5"/>
  <c r="R1812" i="5"/>
  <c r="F1812" i="5"/>
  <c r="E1812" i="5"/>
  <c r="I1812" i="5"/>
  <c r="R1813" i="5"/>
  <c r="H1813" i="5"/>
  <c r="I1813" i="5"/>
  <c r="J1813" i="5"/>
  <c r="F1813" i="5"/>
  <c r="G1813" i="5"/>
  <c r="E1813" i="5"/>
  <c r="J1814" i="5"/>
  <c r="I1814" i="5"/>
  <c r="F1814" i="5"/>
  <c r="H1814" i="5"/>
  <c r="G1814" i="5"/>
  <c r="E1814" i="5"/>
  <c r="R1814" i="5"/>
  <c r="J1815" i="5"/>
  <c r="R1815" i="5"/>
  <c r="G1815" i="5"/>
  <c r="F1815" i="5"/>
  <c r="I1815" i="5"/>
  <c r="E1815" i="5"/>
  <c r="H1815" i="5"/>
  <c r="J1816" i="5"/>
  <c r="R1816" i="5"/>
  <c r="F1816" i="5"/>
  <c r="H1816" i="5"/>
  <c r="I1816" i="5"/>
  <c r="E1816" i="5"/>
  <c r="G1816" i="5"/>
  <c r="R1817" i="5"/>
  <c r="I1817" i="5"/>
  <c r="F1817" i="5"/>
  <c r="J1817" i="5"/>
  <c r="G1817" i="5"/>
  <c r="E1817" i="5"/>
  <c r="H1817" i="5"/>
  <c r="I1818" i="5"/>
  <c r="J1818" i="5"/>
  <c r="G1818" i="5"/>
  <c r="R1818" i="5"/>
  <c r="F1818" i="5"/>
  <c r="H1818" i="5"/>
  <c r="E1818" i="5"/>
  <c r="F1819" i="5"/>
  <c r="J1819" i="5"/>
  <c r="I1819" i="5"/>
  <c r="H1819" i="5"/>
  <c r="R1819" i="5"/>
  <c r="E1819" i="5"/>
  <c r="G1819" i="5"/>
  <c r="H1820" i="5"/>
  <c r="J1820" i="5"/>
  <c r="F1820" i="5"/>
  <c r="I1820" i="5"/>
  <c r="G1820" i="5"/>
  <c r="R1820" i="5"/>
  <c r="E1820" i="5"/>
  <c r="F1821" i="5"/>
  <c r="I1821" i="5"/>
  <c r="G1821" i="5"/>
  <c r="J1821" i="5"/>
  <c r="R1821" i="5"/>
  <c r="H1821" i="5"/>
  <c r="E1821" i="5"/>
  <c r="G1822" i="5"/>
  <c r="J1822" i="5"/>
  <c r="H1822" i="5"/>
  <c r="F1822" i="5"/>
  <c r="I1822" i="5"/>
  <c r="E1822" i="5"/>
  <c r="R1822" i="5"/>
  <c r="G1823" i="5"/>
  <c r="J1823" i="5"/>
  <c r="H1823" i="5"/>
  <c r="I1823" i="5"/>
  <c r="R1823" i="5"/>
  <c r="F1823" i="5"/>
  <c r="E1823" i="5"/>
  <c r="G1824" i="5"/>
  <c r="R1824" i="5"/>
  <c r="I1824" i="5"/>
  <c r="J1824" i="5"/>
  <c r="H1824" i="5"/>
  <c r="E1824" i="5"/>
  <c r="F1824" i="5"/>
  <c r="R1825" i="5"/>
  <c r="J1825" i="5"/>
  <c r="H1825" i="5"/>
  <c r="F1825" i="5"/>
  <c r="I1825" i="5"/>
  <c r="G1825" i="5"/>
  <c r="E1825" i="5"/>
  <c r="F1826" i="5"/>
  <c r="J1826" i="5"/>
  <c r="G1826" i="5"/>
  <c r="R1826" i="5"/>
  <c r="H1826" i="5"/>
  <c r="I1826" i="5"/>
  <c r="E1826" i="5"/>
  <c r="F1827" i="5"/>
  <c r="H1827" i="5"/>
  <c r="G1827" i="5"/>
  <c r="I1827" i="5"/>
  <c r="R1827" i="5"/>
  <c r="E1827" i="5"/>
  <c r="J1827" i="5"/>
  <c r="H1828" i="5"/>
  <c r="G1828" i="5"/>
  <c r="R1828" i="5"/>
  <c r="J1828" i="5"/>
  <c r="I1828" i="5"/>
  <c r="E1828" i="5"/>
  <c r="F1828" i="5"/>
  <c r="J1829" i="5"/>
  <c r="R1829" i="5"/>
  <c r="F1829" i="5"/>
  <c r="I1829" i="5"/>
  <c r="G1829" i="5"/>
  <c r="E1829" i="5"/>
  <c r="H1829" i="5"/>
  <c r="H1830" i="5"/>
  <c r="J1830" i="5"/>
  <c r="F1830" i="5"/>
  <c r="R1830" i="5"/>
  <c r="I1830" i="5"/>
  <c r="E1830" i="5"/>
  <c r="G1830" i="5"/>
  <c r="I1831" i="5"/>
  <c r="F1831" i="5"/>
  <c r="R1831" i="5"/>
  <c r="J1831" i="5"/>
  <c r="G1831" i="5"/>
  <c r="E1831" i="5"/>
  <c r="H1831" i="5"/>
  <c r="I1832" i="5"/>
  <c r="G1832" i="5"/>
  <c r="J1832" i="5"/>
  <c r="H1832" i="5"/>
  <c r="R1832" i="5"/>
  <c r="E1832" i="5"/>
  <c r="F1832" i="5"/>
  <c r="F1833" i="5"/>
  <c r="H1833" i="5"/>
  <c r="R1833" i="5"/>
  <c r="G1833" i="5"/>
  <c r="I1833" i="5"/>
  <c r="J1833" i="5"/>
  <c r="E1833" i="5"/>
  <c r="J1834" i="5"/>
  <c r="R1834" i="5"/>
  <c r="I1834" i="5"/>
  <c r="G1834" i="5"/>
  <c r="F1834" i="5"/>
  <c r="H1834" i="5"/>
  <c r="E1834" i="5"/>
  <c r="R1835" i="5"/>
  <c r="I1835" i="5"/>
  <c r="F1835" i="5"/>
  <c r="J1835" i="5"/>
  <c r="H1835" i="5"/>
  <c r="E1835" i="5"/>
  <c r="G1835" i="5"/>
  <c r="I1836" i="5"/>
  <c r="R1836" i="5"/>
  <c r="J1836" i="5"/>
  <c r="H1836" i="5"/>
  <c r="G1836" i="5"/>
  <c r="E1836" i="5"/>
  <c r="F1836" i="5"/>
  <c r="F1837" i="5"/>
  <c r="I1837" i="5"/>
  <c r="R1837" i="5"/>
  <c r="J1837" i="5"/>
  <c r="G1837" i="5"/>
  <c r="H1837" i="5"/>
  <c r="E1837" i="5"/>
  <c r="G1838" i="5"/>
  <c r="J1838" i="5"/>
  <c r="R1838" i="5"/>
  <c r="H1838" i="5"/>
  <c r="F1838" i="5"/>
  <c r="I1838" i="5"/>
  <c r="E1838" i="5"/>
  <c r="G1839" i="5"/>
  <c r="I1839" i="5"/>
  <c r="H1839" i="5"/>
  <c r="J1839" i="5"/>
  <c r="R1839" i="5"/>
  <c r="E1839" i="5"/>
  <c r="F1839" i="5"/>
  <c r="I1840" i="5"/>
  <c r="J1840" i="5"/>
  <c r="G1840" i="5"/>
  <c r="H1840" i="5"/>
  <c r="R1840" i="5"/>
  <c r="E1840" i="5"/>
  <c r="F1840" i="5"/>
  <c r="H1841" i="5"/>
  <c r="F1841" i="5"/>
  <c r="I1841" i="5"/>
  <c r="J1841" i="5"/>
  <c r="R1841" i="5"/>
  <c r="G1841" i="5"/>
  <c r="E1841" i="5"/>
  <c r="G1842" i="5"/>
  <c r="I1842" i="5"/>
  <c r="F1842" i="5"/>
  <c r="H1842" i="5"/>
  <c r="J1842" i="5"/>
  <c r="E1842" i="5"/>
  <c r="R1842" i="5"/>
  <c r="G1843" i="5"/>
  <c r="I1843" i="5"/>
  <c r="J1843" i="5"/>
  <c r="R1843" i="5"/>
  <c r="F1843" i="5"/>
  <c r="E1843" i="5"/>
  <c r="H1843" i="5"/>
  <c r="G1844" i="5"/>
  <c r="I1844" i="5"/>
  <c r="F1844" i="5"/>
  <c r="H1844" i="5"/>
  <c r="J1844" i="5"/>
  <c r="E1844" i="5"/>
  <c r="R1844" i="5"/>
  <c r="I1845" i="5"/>
  <c r="H1845" i="5"/>
  <c r="R1845" i="5"/>
  <c r="F1845" i="5"/>
  <c r="J1845" i="5"/>
  <c r="E1845" i="5"/>
  <c r="G1845" i="5"/>
  <c r="R1846" i="5"/>
  <c r="H1846" i="5"/>
  <c r="F1846" i="5"/>
  <c r="J1846" i="5"/>
  <c r="G1846" i="5"/>
  <c r="E1846" i="5"/>
  <c r="I1846" i="5"/>
  <c r="J1847" i="5"/>
  <c r="F1847" i="5"/>
  <c r="H1847" i="5"/>
  <c r="G1847" i="5"/>
  <c r="I1847" i="5"/>
  <c r="E1847" i="5"/>
  <c r="R1847" i="5"/>
  <c r="I1848" i="5"/>
  <c r="H1848" i="5"/>
  <c r="G1848" i="5"/>
  <c r="R1848" i="5"/>
  <c r="F1848" i="5"/>
  <c r="J1848" i="5"/>
  <c r="E1848" i="5"/>
  <c r="R1849" i="5"/>
  <c r="G1849" i="5"/>
  <c r="H1849" i="5"/>
  <c r="F1849" i="5"/>
  <c r="I1849" i="5"/>
  <c r="J1849" i="5"/>
  <c r="E1849" i="5"/>
  <c r="R1850" i="5"/>
  <c r="H1850" i="5"/>
  <c r="G1850" i="5"/>
  <c r="J1850" i="5"/>
  <c r="I1850" i="5"/>
  <c r="E1850" i="5"/>
  <c r="F1850" i="5"/>
  <c r="J1851" i="5"/>
  <c r="I1851" i="5"/>
  <c r="H1851" i="5"/>
  <c r="G1851" i="5"/>
  <c r="F1851" i="5"/>
  <c r="E1851" i="5"/>
  <c r="R1851" i="5"/>
  <c r="H1852" i="5"/>
  <c r="J1852" i="5"/>
  <c r="F1852" i="5"/>
  <c r="G1852" i="5"/>
  <c r="R1852" i="5"/>
  <c r="E1852" i="5"/>
  <c r="I1852" i="5"/>
  <c r="I1853" i="5"/>
  <c r="J1853" i="5"/>
  <c r="H1853" i="5"/>
  <c r="F1853" i="5"/>
  <c r="G1853" i="5"/>
  <c r="E1853" i="5"/>
  <c r="R1853" i="5"/>
  <c r="I1854" i="5"/>
  <c r="H1854" i="5"/>
  <c r="R1854" i="5"/>
  <c r="G1854" i="5"/>
  <c r="J1854" i="5"/>
  <c r="E1854" i="5"/>
  <c r="F1854" i="5"/>
  <c r="J1855" i="5"/>
  <c r="H1855" i="5"/>
  <c r="I1855" i="5"/>
  <c r="R1855" i="5"/>
  <c r="G1855" i="5"/>
  <c r="E1855" i="5"/>
  <c r="F1855" i="5"/>
  <c r="J1856" i="5"/>
  <c r="H1856" i="5"/>
  <c r="F1856" i="5"/>
  <c r="R1856" i="5"/>
  <c r="G1856" i="5"/>
  <c r="I1856" i="5"/>
  <c r="E1856" i="5"/>
  <c r="R1857" i="5"/>
  <c r="G1857" i="5"/>
  <c r="J1857" i="5"/>
  <c r="F1857" i="5"/>
  <c r="I1857" i="5"/>
  <c r="E1857" i="5"/>
  <c r="H1857" i="5"/>
  <c r="R1858" i="5"/>
  <c r="F1858" i="5"/>
  <c r="J1858" i="5"/>
  <c r="H1858" i="5"/>
  <c r="I1858" i="5"/>
  <c r="E1858" i="5"/>
  <c r="G1858" i="5"/>
  <c r="J1859" i="5"/>
  <c r="R1859" i="5"/>
  <c r="G1859" i="5"/>
  <c r="I1859" i="5"/>
  <c r="F1859" i="5"/>
  <c r="E1859" i="5"/>
  <c r="H1859" i="5"/>
  <c r="J1860" i="5"/>
  <c r="H1860" i="5"/>
  <c r="F1860" i="5"/>
  <c r="R1860" i="5"/>
  <c r="G1860" i="5"/>
  <c r="E1860" i="5"/>
  <c r="I1860" i="5"/>
  <c r="H1861" i="5"/>
  <c r="J1861" i="5"/>
  <c r="G1861" i="5"/>
  <c r="I1861" i="5"/>
  <c r="R1861" i="5"/>
  <c r="E1861" i="5"/>
  <c r="F1861" i="5"/>
  <c r="J1862" i="5"/>
  <c r="G1862" i="5"/>
  <c r="I1862" i="5"/>
  <c r="H1862" i="5"/>
  <c r="R1862" i="5"/>
  <c r="E1862" i="5"/>
  <c r="F1862" i="5"/>
  <c r="H1863" i="5"/>
  <c r="R1863" i="5"/>
  <c r="G1863" i="5"/>
  <c r="I1863" i="5"/>
  <c r="J1863" i="5"/>
  <c r="F1863" i="5"/>
  <c r="E1863" i="5"/>
  <c r="R1864" i="5"/>
  <c r="I1864" i="5"/>
  <c r="G1864" i="5"/>
  <c r="J1864" i="5"/>
  <c r="F1864" i="5"/>
  <c r="H1864" i="5"/>
  <c r="E1864" i="5"/>
  <c r="F1865" i="5"/>
  <c r="I1865" i="5"/>
  <c r="G1865" i="5"/>
  <c r="H1865" i="5"/>
  <c r="R1865" i="5"/>
  <c r="E1865" i="5"/>
  <c r="J1865" i="5"/>
  <c r="R1866" i="5"/>
  <c r="H1866" i="5"/>
  <c r="G1866" i="5"/>
  <c r="F1866" i="5"/>
  <c r="J1866" i="5"/>
  <c r="E1866" i="5"/>
  <c r="I1866" i="5"/>
  <c r="G1867" i="5"/>
  <c r="H1867" i="5"/>
  <c r="F1867" i="5"/>
  <c r="J1867" i="5"/>
  <c r="R1867" i="5"/>
  <c r="I1867" i="5"/>
  <c r="E1867" i="5"/>
  <c r="F1868" i="5"/>
  <c r="J1868" i="5"/>
  <c r="I1868" i="5"/>
  <c r="H1868" i="5"/>
  <c r="R1868" i="5"/>
  <c r="E1868" i="5"/>
  <c r="G1868" i="5"/>
  <c r="H1869" i="5"/>
  <c r="I1869" i="5"/>
  <c r="R1869" i="5"/>
  <c r="J1869" i="5"/>
  <c r="F1869" i="5"/>
  <c r="E1869" i="5"/>
  <c r="G1869" i="5"/>
  <c r="G1871" i="5"/>
  <c r="I1871" i="5"/>
  <c r="H1871" i="5"/>
  <c r="R1871" i="5"/>
  <c r="J1871" i="5"/>
  <c r="E1871" i="5"/>
  <c r="F1871" i="5"/>
  <c r="R1872" i="5"/>
  <c r="G1872" i="5"/>
  <c r="J1872" i="5"/>
  <c r="I1872" i="5"/>
  <c r="H1872" i="5"/>
  <c r="F1872" i="5"/>
  <c r="E1872" i="5"/>
  <c r="J1873" i="5"/>
  <c r="R1873" i="5"/>
  <c r="F1873" i="5"/>
  <c r="H1873" i="5"/>
  <c r="I1873" i="5"/>
  <c r="E1873" i="5"/>
  <c r="G1873" i="5"/>
  <c r="F1874" i="5"/>
  <c r="H1874" i="5"/>
  <c r="J1874" i="5"/>
  <c r="R1874" i="5"/>
  <c r="G1874" i="5"/>
  <c r="E1874" i="5"/>
  <c r="I1874" i="5"/>
  <c r="G1875" i="5"/>
  <c r="H1875" i="5"/>
  <c r="F1875" i="5"/>
  <c r="R1875" i="5"/>
  <c r="I1875" i="5"/>
  <c r="E1875" i="5"/>
  <c r="J1875" i="5"/>
  <c r="F1876" i="5"/>
  <c r="J1876" i="5"/>
  <c r="H1876" i="5"/>
  <c r="G1876" i="5"/>
  <c r="I1876" i="5"/>
  <c r="E1876" i="5"/>
  <c r="R1876" i="5"/>
  <c r="J137" i="5"/>
  <c r="I137" i="5"/>
  <c r="H137" i="5"/>
  <c r="F137" i="5"/>
  <c r="R137" i="5"/>
  <c r="E137" i="5"/>
  <c r="J153" i="5"/>
  <c r="I153" i="5"/>
  <c r="F153" i="5"/>
  <c r="R153" i="5"/>
  <c r="H153" i="5"/>
  <c r="E153" i="5"/>
  <c r="J169" i="5"/>
  <c r="I169" i="5"/>
  <c r="H169" i="5"/>
  <c r="R169" i="5"/>
  <c r="F169" i="5"/>
  <c r="E169" i="5"/>
  <c r="J177" i="5"/>
  <c r="H177" i="5"/>
  <c r="R177" i="5"/>
  <c r="I177" i="5"/>
  <c r="F177" i="5"/>
  <c r="E177" i="5"/>
  <c r="R201" i="5"/>
  <c r="F201" i="5"/>
  <c r="H201" i="5"/>
  <c r="I201" i="5"/>
  <c r="J201" i="5"/>
  <c r="E201" i="5"/>
  <c r="J214" i="5"/>
  <c r="F214" i="5"/>
  <c r="I214" i="5"/>
  <c r="H214" i="5"/>
  <c r="R214" i="5"/>
  <c r="E214" i="5"/>
  <c r="J222" i="5"/>
  <c r="I222" i="5"/>
  <c r="R222" i="5"/>
  <c r="H222" i="5"/>
  <c r="F222" i="5"/>
  <c r="E222" i="5"/>
  <c r="J233" i="5"/>
  <c r="F233" i="5"/>
  <c r="H233" i="5"/>
  <c r="I233" i="5"/>
  <c r="R233" i="5"/>
  <c r="E233" i="5"/>
  <c r="J254" i="5"/>
  <c r="F254" i="5"/>
  <c r="I254" i="5"/>
  <c r="H254" i="5"/>
  <c r="R254" i="5"/>
  <c r="E254" i="5"/>
  <c r="I265" i="5"/>
  <c r="H265" i="5"/>
  <c r="R265" i="5"/>
  <c r="F265" i="5"/>
  <c r="J265" i="5"/>
  <c r="E265" i="5"/>
  <c r="J273" i="5"/>
  <c r="I273" i="5"/>
  <c r="H273" i="5"/>
  <c r="R273" i="5"/>
  <c r="F273" i="5"/>
  <c r="E273" i="5"/>
  <c r="J286" i="5"/>
  <c r="H286" i="5"/>
  <c r="F286" i="5"/>
  <c r="I286" i="5"/>
  <c r="R286" i="5"/>
  <c r="E286" i="5"/>
  <c r="J297" i="5"/>
  <c r="R297" i="5"/>
  <c r="F297" i="5"/>
  <c r="I297" i="5"/>
  <c r="H297" i="5"/>
  <c r="E297" i="5"/>
  <c r="I318" i="5"/>
  <c r="F318" i="5"/>
  <c r="R318" i="5"/>
  <c r="H318" i="5"/>
  <c r="J318" i="5"/>
  <c r="E318" i="5"/>
  <c r="F326" i="5"/>
  <c r="R326" i="5"/>
  <c r="H326" i="5"/>
  <c r="I326" i="5"/>
  <c r="J326" i="5"/>
  <c r="E326" i="5"/>
  <c r="J329" i="5"/>
  <c r="R329" i="5"/>
  <c r="I329" i="5"/>
  <c r="F329" i="5"/>
  <c r="H329" i="5"/>
  <c r="E329" i="5"/>
  <c r="H337" i="5"/>
  <c r="R337" i="5"/>
  <c r="I337" i="5"/>
  <c r="F337" i="5"/>
  <c r="J337" i="5"/>
  <c r="E337" i="5"/>
  <c r="J345" i="5"/>
  <c r="I345" i="5"/>
  <c r="R345" i="5"/>
  <c r="F345" i="5"/>
  <c r="H345" i="5"/>
  <c r="E345" i="5"/>
  <c r="I353" i="5"/>
  <c r="H353" i="5"/>
  <c r="F353" i="5"/>
  <c r="R353" i="5"/>
  <c r="J353" i="5"/>
  <c r="E353" i="5"/>
  <c r="H366" i="5"/>
  <c r="F366" i="5"/>
  <c r="I366" i="5"/>
  <c r="R366" i="5"/>
  <c r="J366" i="5"/>
  <c r="E366" i="5"/>
  <c r="I393" i="5"/>
  <c r="H393" i="5"/>
  <c r="F393" i="5"/>
  <c r="R393" i="5"/>
  <c r="J393" i="5"/>
  <c r="E393" i="5"/>
  <c r="J398" i="5"/>
  <c r="I398" i="5"/>
  <c r="F398" i="5"/>
  <c r="R398" i="5"/>
  <c r="H398" i="5"/>
  <c r="E398" i="5"/>
  <c r="I401" i="5"/>
  <c r="R401" i="5"/>
  <c r="H401" i="5"/>
  <c r="F401" i="5"/>
  <c r="J401" i="5"/>
  <c r="E401" i="5"/>
  <c r="J425" i="5"/>
  <c r="I425" i="5"/>
  <c r="R425" i="5"/>
  <c r="H425" i="5"/>
  <c r="F425" i="5"/>
  <c r="E425" i="5"/>
  <c r="I438" i="5"/>
  <c r="R438" i="5"/>
  <c r="J438" i="5"/>
  <c r="F438" i="5"/>
  <c r="H438" i="5"/>
  <c r="E438" i="5"/>
  <c r="R449" i="5"/>
  <c r="H449" i="5"/>
  <c r="F449" i="5"/>
  <c r="J449" i="5"/>
  <c r="I449" i="5"/>
  <c r="E449" i="5"/>
  <c r="I465" i="5"/>
  <c r="H465" i="5"/>
  <c r="J465" i="5"/>
  <c r="R465" i="5"/>
  <c r="F465" i="5"/>
  <c r="E465" i="5"/>
  <c r="H470" i="5"/>
  <c r="J470" i="5"/>
  <c r="R470" i="5"/>
  <c r="I470" i="5"/>
  <c r="F470" i="5"/>
  <c r="E470" i="5"/>
  <c r="F481" i="5"/>
  <c r="H481" i="5"/>
  <c r="I481" i="5"/>
  <c r="R481" i="5"/>
  <c r="J481" i="5"/>
  <c r="E481" i="5"/>
  <c r="H486" i="5"/>
  <c r="R486" i="5"/>
  <c r="I486" i="5"/>
  <c r="J486" i="5"/>
  <c r="F486" i="5"/>
  <c r="E486" i="5"/>
  <c r="H489" i="5"/>
  <c r="R489" i="5"/>
  <c r="J489" i="5"/>
  <c r="F489" i="5"/>
  <c r="I489" i="5"/>
  <c r="E489" i="5"/>
  <c r="J502" i="5"/>
  <c r="R502" i="5"/>
  <c r="F502" i="5"/>
  <c r="H502" i="5"/>
  <c r="I502" i="5"/>
  <c r="E502" i="5"/>
  <c r="R505" i="5"/>
  <c r="I505" i="5"/>
  <c r="F505" i="5"/>
  <c r="H505" i="5"/>
  <c r="J505" i="5"/>
  <c r="E505" i="5"/>
  <c r="J521" i="5"/>
  <c r="F521" i="5"/>
  <c r="H521" i="5"/>
  <c r="R521" i="5"/>
  <c r="I521" i="5"/>
  <c r="E521" i="5"/>
  <c r="R529" i="5"/>
  <c r="J529" i="5"/>
  <c r="F529" i="5"/>
  <c r="I529" i="5"/>
  <c r="H529" i="5"/>
  <c r="E529" i="5"/>
  <c r="I558" i="5"/>
  <c r="H558" i="5"/>
  <c r="F558" i="5"/>
  <c r="R558" i="5"/>
  <c r="J558" i="5"/>
  <c r="E558" i="5"/>
  <c r="H561" i="5"/>
  <c r="F561" i="5"/>
  <c r="J561" i="5"/>
  <c r="I561" i="5"/>
  <c r="R561" i="5"/>
  <c r="E561" i="5"/>
  <c r="F585" i="5"/>
  <c r="R585" i="5"/>
  <c r="J585" i="5"/>
  <c r="H585" i="5"/>
  <c r="I585" i="5"/>
  <c r="E585" i="5"/>
  <c r="J593" i="5"/>
  <c r="I593" i="5"/>
  <c r="R593" i="5"/>
  <c r="H593" i="5"/>
  <c r="F593" i="5"/>
  <c r="E593" i="5"/>
  <c r="F633" i="5"/>
  <c r="H633" i="5"/>
  <c r="J633" i="5"/>
  <c r="R633" i="5"/>
  <c r="I633" i="5"/>
  <c r="E633" i="5"/>
  <c r="I670" i="5"/>
  <c r="H670" i="5"/>
  <c r="J670" i="5"/>
  <c r="R670" i="5"/>
  <c r="F670" i="5"/>
  <c r="E670" i="5"/>
  <c r="H673" i="5"/>
  <c r="I673" i="5"/>
  <c r="F673" i="5"/>
  <c r="J673" i="5"/>
  <c r="R673" i="5"/>
  <c r="E673" i="5"/>
  <c r="R713" i="5"/>
  <c r="I713" i="5"/>
  <c r="H713" i="5"/>
  <c r="J713" i="5"/>
  <c r="F713" i="5"/>
  <c r="E713" i="5"/>
  <c r="I721" i="5"/>
  <c r="J721" i="5"/>
  <c r="R721" i="5"/>
  <c r="F721" i="5"/>
  <c r="H721" i="5"/>
  <c r="E721" i="5"/>
  <c r="F734" i="5"/>
  <c r="J734" i="5"/>
  <c r="I734" i="5"/>
  <c r="R734" i="5"/>
  <c r="H734" i="5"/>
  <c r="E734" i="5"/>
  <c r="F745" i="5"/>
  <c r="R745" i="5"/>
  <c r="H745" i="5"/>
  <c r="I745" i="5"/>
  <c r="J745" i="5"/>
  <c r="E745" i="5"/>
  <c r="F753" i="5"/>
  <c r="I753" i="5"/>
  <c r="J753" i="5"/>
  <c r="R753" i="5"/>
  <c r="H753" i="5"/>
  <c r="E753" i="5"/>
  <c r="F758" i="5"/>
  <c r="R758" i="5"/>
  <c r="J758" i="5"/>
  <c r="H758" i="5"/>
  <c r="I758" i="5"/>
  <c r="E758" i="5"/>
  <c r="R761" i="5"/>
  <c r="J761" i="5"/>
  <c r="I761" i="5"/>
  <c r="H761" i="5"/>
  <c r="F761" i="5"/>
  <c r="E761" i="5"/>
  <c r="H809" i="5"/>
  <c r="F809" i="5"/>
  <c r="I809" i="5"/>
  <c r="R809" i="5"/>
  <c r="J809" i="5"/>
  <c r="E809" i="5"/>
  <c r="I814" i="5"/>
  <c r="R814" i="5"/>
  <c r="F814" i="5"/>
  <c r="H814" i="5"/>
  <c r="J814" i="5"/>
  <c r="E814" i="5"/>
  <c r="J841" i="5"/>
  <c r="H841" i="5"/>
  <c r="R841" i="5"/>
  <c r="I841" i="5"/>
  <c r="F841" i="5"/>
  <c r="E841" i="5"/>
  <c r="J849" i="5"/>
  <c r="I849" i="5"/>
  <c r="H849" i="5"/>
  <c r="F849" i="5"/>
  <c r="R849" i="5"/>
  <c r="E849" i="5"/>
  <c r="F857" i="5"/>
  <c r="R857" i="5"/>
  <c r="I857" i="5"/>
  <c r="J857" i="5"/>
  <c r="H857" i="5"/>
  <c r="E857" i="5"/>
  <c r="R865" i="5"/>
  <c r="F865" i="5"/>
  <c r="H865" i="5"/>
  <c r="J865" i="5"/>
  <c r="I865" i="5"/>
  <c r="E865" i="5"/>
  <c r="J894" i="5"/>
  <c r="H894" i="5"/>
  <c r="R894" i="5"/>
  <c r="F894" i="5"/>
  <c r="I894" i="5"/>
  <c r="E894" i="5"/>
  <c r="F902" i="5"/>
  <c r="H902" i="5"/>
  <c r="R902" i="5"/>
  <c r="I902" i="5"/>
  <c r="J902" i="5"/>
  <c r="E902" i="5"/>
  <c r="I918" i="5"/>
  <c r="R918" i="5"/>
  <c r="J918" i="5"/>
  <c r="F918" i="5"/>
  <c r="H918" i="5"/>
  <c r="E918" i="5"/>
  <c r="H926" i="5"/>
  <c r="R926" i="5"/>
  <c r="I926" i="5"/>
  <c r="J926" i="5"/>
  <c r="F926" i="5"/>
  <c r="E926" i="5"/>
  <c r="F969" i="5"/>
  <c r="J969" i="5"/>
  <c r="I969" i="5"/>
  <c r="H969" i="5"/>
  <c r="R969" i="5"/>
  <c r="E969" i="5"/>
  <c r="H1001" i="5"/>
  <c r="J1001" i="5"/>
  <c r="F1001" i="5"/>
  <c r="R1001" i="5"/>
  <c r="I1001" i="5"/>
  <c r="E1001" i="5"/>
  <c r="J1025" i="5"/>
  <c r="F1025" i="5"/>
  <c r="H1025" i="5"/>
  <c r="R1025" i="5"/>
  <c r="I1025" i="5"/>
  <c r="E1025" i="5"/>
  <c r="F1030" i="5"/>
  <c r="R1030" i="5"/>
  <c r="J1030" i="5"/>
  <c r="I1030" i="5"/>
  <c r="H1030" i="5"/>
  <c r="E1030" i="5"/>
  <c r="I1049" i="5"/>
  <c r="F1049" i="5"/>
  <c r="H1049" i="5"/>
  <c r="J1049" i="5"/>
  <c r="R1049" i="5"/>
  <c r="E1049" i="5"/>
  <c r="R1065" i="5"/>
  <c r="F1065" i="5"/>
  <c r="H1065" i="5"/>
  <c r="I1065" i="5"/>
  <c r="J1065" i="5"/>
  <c r="E1065" i="5"/>
  <c r="R1070" i="5"/>
  <c r="J1070" i="5"/>
  <c r="H1070" i="5"/>
  <c r="I1070" i="5"/>
  <c r="F1070" i="5"/>
  <c r="E1070" i="5"/>
  <c r="H1073" i="5"/>
  <c r="R1073" i="5"/>
  <c r="I1073" i="5"/>
  <c r="F1073" i="5"/>
  <c r="J1073" i="5"/>
  <c r="E1073" i="5"/>
  <c r="H1078" i="5"/>
  <c r="R1078" i="5"/>
  <c r="F1078" i="5"/>
  <c r="I1078" i="5"/>
  <c r="J1078" i="5"/>
  <c r="E1078" i="5"/>
  <c r="H1081" i="5"/>
  <c r="R1081" i="5"/>
  <c r="I1081" i="5"/>
  <c r="J1081" i="5"/>
  <c r="F1081" i="5"/>
  <c r="E1081" i="5"/>
  <c r="J1102" i="5"/>
  <c r="I1102" i="5"/>
  <c r="H1102" i="5"/>
  <c r="R1102" i="5"/>
  <c r="F1102" i="5"/>
  <c r="E1102" i="5"/>
  <c r="I1118" i="5"/>
  <c r="F1118" i="5"/>
  <c r="J1118" i="5"/>
  <c r="R1118" i="5"/>
  <c r="H1118" i="5"/>
  <c r="E1118" i="5"/>
  <c r="F1121" i="5"/>
  <c r="R1121" i="5"/>
  <c r="J1121" i="5"/>
  <c r="H1121" i="5"/>
  <c r="I1121" i="5"/>
  <c r="E1121" i="5"/>
  <c r="F1169" i="5"/>
  <c r="H1169" i="5"/>
  <c r="R1169" i="5"/>
  <c r="J1169" i="5"/>
  <c r="I1169" i="5"/>
  <c r="E1169" i="5"/>
  <c r="R1177" i="5"/>
  <c r="F1177" i="5"/>
  <c r="H1177" i="5"/>
  <c r="I1177" i="5"/>
  <c r="J1177" i="5"/>
  <c r="E1177" i="5"/>
  <c r="I1182" i="5"/>
  <c r="F1182" i="5"/>
  <c r="H1182" i="5"/>
  <c r="J1182" i="5"/>
  <c r="R1182" i="5"/>
  <c r="E1182" i="5"/>
  <c r="H1241" i="5"/>
  <c r="J1241" i="5"/>
  <c r="R1241" i="5"/>
  <c r="F1241" i="5"/>
  <c r="I1241" i="5"/>
  <c r="E1241" i="5"/>
  <c r="H1249" i="5"/>
  <c r="R1249" i="5"/>
  <c r="I1249" i="5"/>
  <c r="J1249" i="5"/>
  <c r="F1249" i="5"/>
  <c r="E1249" i="5"/>
  <c r="R1270" i="5"/>
  <c r="F1270" i="5"/>
  <c r="I1270" i="5"/>
  <c r="H1270" i="5"/>
  <c r="J1270" i="5"/>
  <c r="E1270" i="5"/>
  <c r="F1273" i="5"/>
  <c r="I1273" i="5"/>
  <c r="R1273" i="5"/>
  <c r="H1273" i="5"/>
  <c r="J1273" i="5"/>
  <c r="E1273" i="5"/>
  <c r="R1294" i="5"/>
  <c r="F1294" i="5"/>
  <c r="J1294" i="5"/>
  <c r="H1294" i="5"/>
  <c r="I1294" i="5"/>
  <c r="E1294" i="5"/>
  <c r="H1345" i="5"/>
  <c r="R1345" i="5"/>
  <c r="F1345" i="5"/>
  <c r="J1345" i="5"/>
  <c r="I1345" i="5"/>
  <c r="E1345" i="5"/>
  <c r="I1374" i="5"/>
  <c r="F1374" i="5"/>
  <c r="H1374" i="5"/>
  <c r="R1374" i="5"/>
  <c r="J1374" i="5"/>
  <c r="E1374" i="5"/>
  <c r="I1382" i="5"/>
  <c r="H1382" i="5"/>
  <c r="R1382" i="5"/>
  <c r="J1382" i="5"/>
  <c r="F1382" i="5"/>
  <c r="E1382" i="5"/>
  <c r="R1390" i="5"/>
  <c r="I1390" i="5"/>
  <c r="J1390" i="5"/>
  <c r="F1390" i="5"/>
  <c r="H1390" i="5"/>
  <c r="E1390" i="5"/>
  <c r="I1393" i="5"/>
  <c r="J1393" i="5"/>
  <c r="R1393" i="5"/>
  <c r="H1393" i="5"/>
  <c r="F1393" i="5"/>
  <c r="E1393" i="5"/>
  <c r="H1398" i="5"/>
  <c r="J1398" i="5"/>
  <c r="R1398" i="5"/>
  <c r="I1398" i="5"/>
  <c r="F1398" i="5"/>
  <c r="E1398" i="5"/>
  <c r="J1406" i="5"/>
  <c r="F1406" i="5"/>
  <c r="R1406" i="5"/>
  <c r="H1406" i="5"/>
  <c r="I1406" i="5"/>
  <c r="E1406" i="5"/>
  <c r="I1470" i="5"/>
  <c r="R1470" i="5"/>
  <c r="J1470" i="5"/>
  <c r="H1470" i="5"/>
  <c r="F1470" i="5"/>
  <c r="E1470" i="5"/>
  <c r="J1478" i="5"/>
  <c r="F1478" i="5"/>
  <c r="H1478" i="5"/>
  <c r="R1478" i="5"/>
  <c r="I1478" i="5"/>
  <c r="E1478" i="5"/>
  <c r="J1489" i="5"/>
  <c r="H1489" i="5"/>
  <c r="F1489" i="5"/>
  <c r="R1489" i="5"/>
  <c r="I1489" i="5"/>
  <c r="E1489" i="5"/>
  <c r="H1494" i="5"/>
  <c r="R1494" i="5"/>
  <c r="F1494" i="5"/>
  <c r="I1494" i="5"/>
  <c r="J1494" i="5"/>
  <c r="E1494" i="5"/>
  <c r="R1502" i="5"/>
  <c r="J1502" i="5"/>
  <c r="I1502" i="5"/>
  <c r="H1502" i="5"/>
  <c r="F1502" i="5"/>
  <c r="E1502" i="5"/>
  <c r="J1505" i="5"/>
  <c r="F1505" i="5"/>
  <c r="H1505" i="5"/>
  <c r="R1505" i="5"/>
  <c r="I1505" i="5"/>
  <c r="E1505" i="5"/>
  <c r="F1518" i="5"/>
  <c r="I1518" i="5"/>
  <c r="H1518" i="5"/>
  <c r="J1518" i="5"/>
  <c r="R1518" i="5"/>
  <c r="E1518" i="5"/>
  <c r="H1577" i="5"/>
  <c r="R1577" i="5"/>
  <c r="J1577" i="5"/>
  <c r="F1577" i="5"/>
  <c r="I1577" i="5"/>
  <c r="E1577" i="5"/>
  <c r="R1582" i="5"/>
  <c r="H1582" i="5"/>
  <c r="F1582" i="5"/>
  <c r="J1582" i="5"/>
  <c r="I1582" i="5"/>
  <c r="E1582" i="5"/>
  <c r="H1646" i="5"/>
  <c r="J1646" i="5"/>
  <c r="I1646" i="5"/>
  <c r="F1646" i="5"/>
  <c r="R1646" i="5"/>
  <c r="E1646" i="5"/>
  <c r="I1734" i="5"/>
  <c r="H1734" i="5"/>
  <c r="J1734" i="5"/>
  <c r="R1734" i="5"/>
  <c r="F1734" i="5"/>
  <c r="E1734" i="5"/>
  <c r="R1806" i="5"/>
  <c r="J1806" i="5"/>
  <c r="H1806" i="5"/>
  <c r="I1806" i="5"/>
  <c r="F1806" i="5"/>
  <c r="E1806" i="5"/>
  <c r="J1870" i="5"/>
  <c r="H1870" i="5"/>
  <c r="I1870" i="5"/>
  <c r="R1870" i="5"/>
  <c r="F1870" i="5"/>
  <c r="E1870" i="5"/>
  <c r="G1884" i="5"/>
  <c r="H1884" i="5"/>
  <c r="I1884" i="5"/>
  <c r="J1884" i="5"/>
  <c r="R1884" i="5"/>
  <c r="F1884" i="5"/>
  <c r="E1884" i="5"/>
  <c r="G1885" i="5"/>
  <c r="H1885" i="5"/>
  <c r="I1885" i="5"/>
  <c r="F1885" i="5"/>
  <c r="J1885" i="5"/>
  <c r="R1885" i="5"/>
  <c r="E1885" i="5"/>
  <c r="G1886" i="5"/>
  <c r="I1886" i="5"/>
  <c r="F1886" i="5"/>
  <c r="H1886" i="5"/>
  <c r="J1886" i="5"/>
  <c r="R1886" i="5"/>
  <c r="E1886" i="5"/>
  <c r="I1887" i="5"/>
  <c r="H1887" i="5"/>
  <c r="G1887" i="5"/>
  <c r="J1887" i="5"/>
  <c r="F1887" i="5"/>
  <c r="R1887" i="5"/>
  <c r="E1887" i="5"/>
  <c r="X1887" i="5"/>
  <c r="G1888" i="5"/>
  <c r="H1888" i="5"/>
  <c r="F1888" i="5"/>
  <c r="I1888" i="5"/>
  <c r="R1888" i="5"/>
  <c r="J1888" i="5"/>
  <c r="E1888" i="5"/>
  <c r="R1889" i="5"/>
  <c r="I1889" i="5"/>
  <c r="J1889" i="5"/>
  <c r="H1889" i="5"/>
  <c r="F1889" i="5"/>
  <c r="G1889" i="5"/>
  <c r="E1889" i="5"/>
  <c r="R1890" i="5"/>
  <c r="F1890" i="5"/>
  <c r="G1890" i="5"/>
  <c r="J1890" i="5"/>
  <c r="I1890" i="5"/>
  <c r="H1890" i="5"/>
  <c r="E1890" i="5"/>
  <c r="H1891" i="5"/>
  <c r="J1891" i="5"/>
  <c r="R1891" i="5"/>
  <c r="I1891" i="5"/>
  <c r="G1891" i="5"/>
  <c r="F1891" i="5"/>
  <c r="E1891" i="5"/>
  <c r="I1892" i="5"/>
  <c r="J1892" i="5"/>
  <c r="R1892" i="5"/>
  <c r="G1892" i="5"/>
  <c r="F1892" i="5"/>
  <c r="H1892" i="5"/>
  <c r="E1892" i="5"/>
  <c r="R1893" i="5"/>
  <c r="J1893" i="5"/>
  <c r="I1893" i="5"/>
  <c r="G1893" i="5"/>
  <c r="F1893" i="5"/>
  <c r="H1893" i="5"/>
  <c r="E1893" i="5"/>
  <c r="G1897" i="5"/>
  <c r="R1897" i="5"/>
  <c r="J1897" i="5"/>
  <c r="H1897" i="5"/>
  <c r="I1897" i="5"/>
  <c r="F1897" i="5"/>
  <c r="E1897" i="5"/>
  <c r="R1898" i="5"/>
  <c r="H1898" i="5"/>
  <c r="F1898" i="5"/>
  <c r="I1898" i="5"/>
  <c r="G1898" i="5"/>
  <c r="J1898" i="5"/>
  <c r="E1898" i="5"/>
  <c r="F1899" i="5"/>
  <c r="J1899" i="5"/>
  <c r="I1899" i="5"/>
  <c r="H1899" i="5"/>
  <c r="G1899" i="5"/>
  <c r="R1899" i="5"/>
  <c r="E1899" i="5"/>
  <c r="H1900" i="5"/>
  <c r="R1900" i="5"/>
  <c r="F1900" i="5"/>
  <c r="G1900" i="5"/>
  <c r="J1900" i="5"/>
  <c r="I1900" i="5"/>
  <c r="E1900" i="5"/>
  <c r="J1901" i="5"/>
  <c r="I1901" i="5"/>
  <c r="G1901" i="5"/>
  <c r="F1901" i="5"/>
  <c r="H1901" i="5"/>
  <c r="R1901" i="5"/>
  <c r="E1901" i="5"/>
  <c r="J1902" i="5"/>
  <c r="G1902" i="5"/>
  <c r="H1902" i="5"/>
  <c r="I1902" i="5"/>
  <c r="R1902" i="5"/>
  <c r="F1902" i="5"/>
  <c r="E1902" i="5"/>
  <c r="F1903" i="5"/>
  <c r="G1903" i="5"/>
  <c r="H1903" i="5"/>
  <c r="J1903" i="5"/>
  <c r="I1903" i="5"/>
  <c r="R1903" i="5"/>
  <c r="E1903" i="5"/>
  <c r="H1904" i="5"/>
  <c r="J1904" i="5"/>
  <c r="R1904" i="5"/>
  <c r="F1904" i="5"/>
  <c r="I1904" i="5"/>
  <c r="G1904" i="5"/>
  <c r="E1904" i="5"/>
  <c r="J1905" i="5"/>
  <c r="R1905" i="5"/>
  <c r="H1905" i="5"/>
  <c r="I1905" i="5"/>
  <c r="F1905" i="5"/>
  <c r="G1905" i="5"/>
  <c r="E1905" i="5"/>
  <c r="F1906" i="5"/>
  <c r="J1906" i="5"/>
  <c r="G1906" i="5"/>
  <c r="R1906" i="5"/>
  <c r="I1906" i="5"/>
  <c r="H1906" i="5"/>
  <c r="E1906" i="5"/>
  <c r="F1907" i="5"/>
  <c r="G1907" i="5"/>
  <c r="J1907" i="5"/>
  <c r="I1907" i="5"/>
  <c r="H1907" i="5"/>
  <c r="R1907" i="5"/>
  <c r="E1907" i="5"/>
  <c r="G1908" i="5"/>
  <c r="F1908" i="5"/>
  <c r="I1908" i="5"/>
  <c r="J1908" i="5"/>
  <c r="H1908" i="5"/>
  <c r="R1908" i="5"/>
  <c r="E1908" i="5"/>
  <c r="F1909" i="5"/>
  <c r="H1909" i="5"/>
  <c r="G1909" i="5"/>
  <c r="J1909" i="5"/>
  <c r="I1909" i="5"/>
  <c r="R1909" i="5"/>
  <c r="E1909" i="5"/>
  <c r="J1910" i="5"/>
  <c r="F1910" i="5"/>
  <c r="I1910" i="5"/>
  <c r="R1910" i="5"/>
  <c r="H1910" i="5"/>
  <c r="G1910" i="5"/>
  <c r="E1910" i="5"/>
  <c r="F1911" i="5"/>
  <c r="J1911" i="5"/>
  <c r="H1911" i="5"/>
  <c r="I1911" i="5"/>
  <c r="R1911" i="5"/>
  <c r="G1911" i="5"/>
  <c r="E1911" i="5"/>
  <c r="I1912" i="5"/>
  <c r="J1912" i="5"/>
  <c r="F1912" i="5"/>
  <c r="R1912" i="5"/>
  <c r="H1912" i="5"/>
  <c r="G1912" i="5"/>
  <c r="E1912" i="5"/>
  <c r="I1913" i="5"/>
  <c r="R1913" i="5"/>
  <c r="F1913" i="5"/>
  <c r="G1913" i="5"/>
  <c r="H1913" i="5"/>
  <c r="J1913" i="5"/>
  <c r="E1913" i="5"/>
  <c r="G1914" i="5"/>
  <c r="R1914" i="5"/>
  <c r="I1914" i="5"/>
  <c r="F1914" i="5"/>
  <c r="H1914" i="5"/>
  <c r="J1914" i="5"/>
  <c r="E1914" i="5"/>
  <c r="J1921" i="5"/>
  <c r="I1921" i="5"/>
  <c r="H1921" i="5"/>
  <c r="F1921" i="5"/>
  <c r="R1921" i="5"/>
  <c r="E1921" i="5"/>
  <c r="J1922" i="5"/>
  <c r="H1922" i="5"/>
  <c r="R1922" i="5"/>
  <c r="F1922" i="5"/>
  <c r="I1922" i="5"/>
  <c r="G1922" i="5"/>
  <c r="E1922" i="5"/>
  <c r="F1928" i="5"/>
  <c r="R1928" i="5"/>
  <c r="J1928" i="5"/>
  <c r="G1928" i="5"/>
  <c r="I1928" i="5"/>
  <c r="H1928" i="5"/>
  <c r="E1928" i="5"/>
  <c r="F1929" i="5"/>
  <c r="J1929" i="5"/>
  <c r="G1929" i="5"/>
  <c r="H1929" i="5"/>
  <c r="I1929" i="5"/>
  <c r="R1929" i="5"/>
  <c r="E1929" i="5"/>
  <c r="J1930" i="5"/>
  <c r="I1930" i="5"/>
  <c r="G1930" i="5"/>
  <c r="H1930" i="5"/>
  <c r="F1930" i="5"/>
  <c r="R1930" i="5"/>
  <c r="E1930" i="5"/>
  <c r="F1931" i="5"/>
  <c r="R1931" i="5"/>
  <c r="G1931" i="5"/>
  <c r="I1931" i="5"/>
  <c r="J1931" i="5"/>
  <c r="H1931" i="5"/>
  <c r="E1931" i="5"/>
  <c r="R1932" i="5"/>
  <c r="G1932" i="5"/>
  <c r="I1932" i="5"/>
  <c r="H1932" i="5"/>
  <c r="F1932" i="5"/>
  <c r="J1932" i="5"/>
  <c r="E1932" i="5"/>
  <c r="I1933" i="5"/>
  <c r="R1933" i="5"/>
  <c r="J1933" i="5"/>
  <c r="F1933" i="5"/>
  <c r="H1933" i="5"/>
  <c r="G1933" i="5"/>
  <c r="E1933" i="5"/>
  <c r="H1934" i="5"/>
  <c r="J1934" i="5"/>
  <c r="R1934" i="5"/>
  <c r="F1934" i="5"/>
  <c r="I1934" i="5"/>
  <c r="E1934" i="5"/>
  <c r="J1935" i="5"/>
  <c r="I1935" i="5"/>
  <c r="R1935" i="5"/>
  <c r="G1935" i="5"/>
  <c r="F1935" i="5"/>
  <c r="H1935" i="5"/>
  <c r="E1935" i="5"/>
  <c r="I1936" i="5"/>
  <c r="G1936" i="5"/>
  <c r="J1936" i="5"/>
  <c r="H1936" i="5"/>
  <c r="F1936" i="5"/>
  <c r="R1936" i="5"/>
  <c r="E1936" i="5"/>
  <c r="I1937" i="5"/>
  <c r="F1937" i="5"/>
  <c r="G1937" i="5"/>
  <c r="H1937" i="5"/>
  <c r="R1937" i="5"/>
  <c r="J1937" i="5"/>
  <c r="E1937" i="5"/>
  <c r="J1938" i="5"/>
  <c r="I1938" i="5"/>
  <c r="R1938" i="5"/>
  <c r="F1938" i="5"/>
  <c r="H1938" i="5"/>
  <c r="G1938" i="5"/>
  <c r="E1938" i="5"/>
  <c r="I1939" i="5"/>
  <c r="J1939" i="5"/>
  <c r="F1939" i="5"/>
  <c r="R1939" i="5"/>
  <c r="G1939" i="5"/>
  <c r="H1939" i="5"/>
  <c r="E1939" i="5"/>
  <c r="G1940" i="5"/>
  <c r="I1940" i="5"/>
  <c r="J1940" i="5"/>
  <c r="R1940" i="5"/>
  <c r="F1940" i="5"/>
  <c r="H1940" i="5"/>
  <c r="E1940" i="5"/>
  <c r="R1941" i="5"/>
  <c r="I1941" i="5"/>
  <c r="G1941" i="5"/>
  <c r="F1941" i="5"/>
  <c r="H1941" i="5"/>
  <c r="J1941" i="5"/>
  <c r="E1941" i="5"/>
  <c r="J1942" i="5"/>
  <c r="I1942" i="5"/>
  <c r="F1942" i="5"/>
  <c r="R1942" i="5"/>
  <c r="H1942" i="5"/>
  <c r="E1942" i="5"/>
  <c r="R1943" i="5"/>
  <c r="I1943" i="5"/>
  <c r="H1943" i="5"/>
  <c r="J1943" i="5"/>
  <c r="F1943" i="5"/>
  <c r="G1943" i="5"/>
  <c r="E1943" i="5"/>
  <c r="G1944" i="5"/>
  <c r="H1944" i="5"/>
  <c r="R1944" i="5"/>
  <c r="I1944" i="5"/>
  <c r="J1944" i="5"/>
  <c r="F1944" i="5"/>
  <c r="E1944" i="5"/>
  <c r="J1945" i="5"/>
  <c r="G1945" i="5"/>
  <c r="F1945" i="5"/>
  <c r="I1945" i="5"/>
  <c r="H1945" i="5"/>
  <c r="R1945" i="5"/>
  <c r="E1945" i="5"/>
  <c r="F1946" i="5"/>
  <c r="I1946" i="5"/>
  <c r="J1946" i="5"/>
  <c r="H1946" i="5"/>
  <c r="G1946" i="5"/>
  <c r="R1946" i="5"/>
  <c r="E1946" i="5"/>
  <c r="I1947" i="5"/>
  <c r="F1947" i="5"/>
  <c r="G1947" i="5"/>
  <c r="R1947" i="5"/>
  <c r="J1947" i="5"/>
  <c r="H1947" i="5"/>
  <c r="E1947" i="5"/>
  <c r="R1948" i="5"/>
  <c r="F1948" i="5"/>
  <c r="G1948" i="5"/>
  <c r="I1948" i="5"/>
  <c r="H1948" i="5"/>
  <c r="J1948" i="5"/>
  <c r="E1948" i="5"/>
  <c r="G1949" i="5"/>
  <c r="R1949" i="5"/>
  <c r="H1949" i="5"/>
  <c r="F1949" i="5"/>
  <c r="J1949" i="5"/>
  <c r="I1949" i="5"/>
  <c r="E1949" i="5"/>
  <c r="I1950" i="5"/>
  <c r="F1950" i="5"/>
  <c r="J1950" i="5"/>
  <c r="H1950" i="5"/>
  <c r="R1950" i="5"/>
  <c r="G1950" i="5"/>
  <c r="E1950" i="5"/>
  <c r="I1951" i="5"/>
  <c r="J1951" i="5"/>
  <c r="R1951" i="5"/>
  <c r="G1951" i="5"/>
  <c r="H1951" i="5"/>
  <c r="F1951" i="5"/>
  <c r="E1951" i="5"/>
  <c r="G1952" i="5"/>
  <c r="H1952" i="5"/>
  <c r="I1952" i="5"/>
  <c r="R1952" i="5"/>
  <c r="F1952" i="5"/>
  <c r="J1952" i="5"/>
  <c r="E1952" i="5"/>
  <c r="J1953" i="5"/>
  <c r="H1953" i="5"/>
  <c r="R1953" i="5"/>
  <c r="I1953" i="5"/>
  <c r="G1953" i="5"/>
  <c r="F1953" i="5"/>
  <c r="E1953" i="5"/>
  <c r="R1954" i="5"/>
  <c r="J1954" i="5"/>
  <c r="I1954" i="5"/>
  <c r="G1954" i="5"/>
  <c r="F1954" i="5"/>
  <c r="H1954" i="5"/>
  <c r="E1954" i="5"/>
  <c r="J1956" i="5"/>
  <c r="H1956" i="5"/>
  <c r="R1956" i="5"/>
  <c r="G1956" i="5"/>
  <c r="I1956" i="5"/>
  <c r="F1956" i="5"/>
  <c r="E1956" i="5"/>
  <c r="F1957" i="5"/>
  <c r="I1957" i="5"/>
  <c r="H1957" i="5"/>
  <c r="R1957" i="5"/>
  <c r="J1957" i="5"/>
  <c r="G1957" i="5"/>
  <c r="E1957" i="5"/>
  <c r="I1958" i="5"/>
  <c r="J1958" i="5"/>
  <c r="F1958" i="5"/>
  <c r="R1958" i="5"/>
  <c r="H1958" i="5"/>
  <c r="E1958" i="5"/>
  <c r="I1959" i="5"/>
  <c r="J1959" i="5"/>
  <c r="F1959" i="5"/>
  <c r="G1959" i="5"/>
  <c r="H1959" i="5"/>
  <c r="R1959" i="5"/>
  <c r="E1959" i="5"/>
  <c r="H1960" i="5"/>
  <c r="R1960" i="5"/>
  <c r="I1960" i="5"/>
  <c r="F1960" i="5"/>
  <c r="J1960" i="5"/>
  <c r="G1960" i="5"/>
  <c r="E1960" i="5"/>
  <c r="R1961" i="5"/>
  <c r="H1961" i="5"/>
  <c r="J1961" i="5"/>
  <c r="G1961" i="5"/>
  <c r="F1961" i="5"/>
  <c r="I1961" i="5"/>
  <c r="E1961" i="5"/>
  <c r="R1964" i="5"/>
  <c r="I1964" i="5"/>
  <c r="G1964" i="5"/>
  <c r="J1964" i="5"/>
  <c r="F1964" i="5"/>
  <c r="H1964" i="5"/>
  <c r="E1964" i="5"/>
  <c r="J1965" i="5"/>
  <c r="H1965" i="5"/>
  <c r="R1965" i="5"/>
  <c r="G1965" i="5"/>
  <c r="I1965" i="5"/>
  <c r="F1965" i="5"/>
  <c r="E1965" i="5"/>
  <c r="G1966" i="5"/>
  <c r="H1966" i="5"/>
  <c r="I1966" i="5"/>
  <c r="R1966" i="5"/>
  <c r="J1966" i="5"/>
  <c r="F1966" i="5"/>
  <c r="E1966" i="5"/>
  <c r="J1967" i="5"/>
  <c r="R1967" i="5"/>
  <c r="H1967" i="5"/>
  <c r="G1967" i="5"/>
  <c r="F1967" i="5"/>
  <c r="I1967" i="5"/>
  <c r="E1967" i="5"/>
  <c r="G1968" i="5"/>
  <c r="R1968" i="5"/>
  <c r="F1968" i="5"/>
  <c r="H1968" i="5"/>
  <c r="J1968" i="5"/>
  <c r="I1968" i="5"/>
  <c r="E1968" i="5"/>
  <c r="H1969" i="5"/>
  <c r="J1969" i="5"/>
  <c r="I1969" i="5"/>
  <c r="G1969" i="5"/>
  <c r="R1969" i="5"/>
  <c r="F1969" i="5"/>
  <c r="E1969" i="5"/>
  <c r="F1974" i="5"/>
  <c r="R1974" i="5"/>
  <c r="G1974" i="5"/>
  <c r="I1974" i="5"/>
  <c r="H1974" i="5"/>
  <c r="J1974" i="5"/>
  <c r="E1974" i="5"/>
  <c r="F1975" i="5"/>
  <c r="I1975" i="5"/>
  <c r="J1975" i="5"/>
  <c r="G1975" i="5"/>
  <c r="H1975" i="5"/>
  <c r="R1975" i="5"/>
  <c r="E1975" i="5"/>
  <c r="I1976" i="5"/>
  <c r="F1976" i="5"/>
  <c r="G1976" i="5"/>
  <c r="H1976" i="5"/>
  <c r="J1976" i="5"/>
  <c r="R1976" i="5"/>
  <c r="E1976" i="5"/>
  <c r="R1977" i="5"/>
  <c r="G1977" i="5"/>
  <c r="J1977" i="5"/>
  <c r="I1977" i="5"/>
  <c r="F1977" i="5"/>
  <c r="H1977" i="5"/>
  <c r="E1977" i="5"/>
  <c r="J1985" i="5"/>
  <c r="I1985" i="5"/>
  <c r="F1985" i="5"/>
  <c r="R1985" i="5"/>
  <c r="H1985" i="5"/>
  <c r="G1985" i="5"/>
  <c r="E1985" i="5"/>
  <c r="F1986" i="5"/>
  <c r="J1986" i="5"/>
  <c r="I1986" i="5"/>
  <c r="H1986" i="5"/>
  <c r="G1986" i="5"/>
  <c r="R1986" i="5"/>
  <c r="E1986" i="5"/>
  <c r="F1987" i="5"/>
  <c r="R1987" i="5"/>
  <c r="H1987" i="5"/>
  <c r="G1987" i="5"/>
  <c r="I1987" i="5"/>
  <c r="J1987" i="5"/>
  <c r="E1987" i="5"/>
  <c r="H1992" i="5"/>
  <c r="R1992" i="5"/>
  <c r="I1992" i="5"/>
  <c r="J1992" i="5"/>
  <c r="G1992" i="5"/>
  <c r="F1992" i="5"/>
  <c r="E1992" i="5"/>
  <c r="H1993" i="5"/>
  <c r="R1993" i="5"/>
  <c r="F1993" i="5"/>
  <c r="J1993" i="5"/>
  <c r="I1993" i="5"/>
  <c r="E1993" i="5"/>
  <c r="G1994" i="5"/>
  <c r="H1994" i="5"/>
  <c r="F1994" i="5"/>
  <c r="I1994" i="5"/>
  <c r="R1994" i="5"/>
  <c r="J1994" i="5"/>
  <c r="E1994" i="5"/>
  <c r="F1995" i="5"/>
  <c r="H1995" i="5"/>
  <c r="R1995" i="5"/>
  <c r="G1995" i="5"/>
  <c r="I1995" i="5"/>
  <c r="J1995" i="5"/>
  <c r="E1995" i="5"/>
  <c r="I1996" i="5"/>
  <c r="H1996" i="5"/>
  <c r="R1996" i="5"/>
  <c r="F1996" i="5"/>
  <c r="J1996" i="5"/>
  <c r="G1996" i="5"/>
  <c r="E1996" i="5"/>
  <c r="R1997" i="5"/>
  <c r="I1997" i="5"/>
  <c r="F1997" i="5"/>
  <c r="G1997" i="5"/>
  <c r="H1997" i="5"/>
  <c r="J1997" i="5"/>
  <c r="E1997" i="5"/>
  <c r="H1998" i="5"/>
  <c r="G1998" i="5"/>
  <c r="R1998" i="5"/>
  <c r="J1998" i="5"/>
  <c r="F1998" i="5"/>
  <c r="I1998" i="5"/>
  <c r="E1998" i="5"/>
  <c r="H1999" i="5"/>
  <c r="I1999" i="5"/>
  <c r="J1999" i="5"/>
  <c r="R1999" i="5"/>
  <c r="F1999" i="5"/>
  <c r="G1999" i="5"/>
  <c r="E1999" i="5"/>
  <c r="F2000" i="5"/>
  <c r="H2000" i="5"/>
  <c r="I2000" i="5"/>
  <c r="R2000" i="5"/>
  <c r="J2000" i="5"/>
  <c r="G2000" i="5"/>
  <c r="E2000" i="5"/>
  <c r="J2001" i="5"/>
  <c r="F2001" i="5"/>
  <c r="H2001" i="5"/>
  <c r="I2001" i="5"/>
  <c r="R2001" i="5"/>
  <c r="E2001" i="5"/>
  <c r="H2002" i="5"/>
  <c r="G2002" i="5"/>
  <c r="F2002" i="5"/>
  <c r="J2002" i="5"/>
  <c r="R2002" i="5"/>
  <c r="I2002" i="5"/>
  <c r="E2002" i="5"/>
  <c r="I2003" i="5"/>
  <c r="H2003" i="5"/>
  <c r="G2003" i="5"/>
  <c r="R2003" i="5"/>
  <c r="F2003" i="5"/>
  <c r="J2003" i="5"/>
  <c r="E2003" i="5"/>
  <c r="J2004" i="5"/>
  <c r="H2004" i="5"/>
  <c r="G2004" i="5"/>
  <c r="I2004" i="5"/>
  <c r="F2004" i="5"/>
  <c r="R2004" i="5"/>
  <c r="E2004" i="5"/>
  <c r="I2005" i="5"/>
  <c r="F2005" i="5"/>
  <c r="R2005" i="5"/>
  <c r="G2005" i="5"/>
  <c r="H2005" i="5"/>
  <c r="J2005" i="5"/>
  <c r="E2005" i="5"/>
  <c r="I2006" i="5"/>
  <c r="H2006" i="5"/>
  <c r="R2006" i="5"/>
  <c r="F2006" i="5"/>
  <c r="J2006" i="5"/>
  <c r="G2006" i="5"/>
  <c r="E2006" i="5"/>
  <c r="R2007" i="5"/>
  <c r="G2007" i="5"/>
  <c r="I2007" i="5"/>
  <c r="J2007" i="5"/>
  <c r="H2007" i="5"/>
  <c r="F2007" i="5"/>
  <c r="E2007" i="5"/>
  <c r="H2010" i="5"/>
  <c r="G2010" i="5"/>
  <c r="J2010" i="5"/>
  <c r="R2010" i="5"/>
  <c r="I2010" i="5"/>
  <c r="F2010" i="5"/>
  <c r="E2010" i="5"/>
  <c r="F2011" i="5"/>
  <c r="I2011" i="5"/>
  <c r="R2011" i="5"/>
  <c r="G2011" i="5"/>
  <c r="J2011" i="5"/>
  <c r="H2011" i="5"/>
  <c r="E2011" i="5"/>
  <c r="G2012" i="5"/>
  <c r="J2012" i="5"/>
  <c r="R2012" i="5"/>
  <c r="H2012" i="5"/>
  <c r="F2012" i="5"/>
  <c r="I2012" i="5"/>
  <c r="E2012" i="5"/>
  <c r="I2013" i="5"/>
  <c r="G2013" i="5"/>
  <c r="J2013" i="5"/>
  <c r="R2013" i="5"/>
  <c r="F2013" i="5"/>
  <c r="H2013" i="5"/>
  <c r="E2013" i="5"/>
  <c r="H2014" i="5"/>
  <c r="J2014" i="5"/>
  <c r="I2014" i="5"/>
  <c r="R2014" i="5"/>
  <c r="F2014" i="5"/>
  <c r="E2014" i="5"/>
  <c r="H2015" i="5"/>
  <c r="R2015" i="5"/>
  <c r="G2015" i="5"/>
  <c r="J2015" i="5"/>
  <c r="I2015" i="5"/>
  <c r="F2015" i="5"/>
  <c r="E2015" i="5"/>
  <c r="R2016" i="5"/>
  <c r="H2016" i="5"/>
  <c r="F2016" i="5"/>
  <c r="I2016" i="5"/>
  <c r="J2016" i="5"/>
  <c r="G2016" i="5"/>
  <c r="E2016" i="5"/>
  <c r="G2017" i="5"/>
  <c r="F2017" i="5"/>
  <c r="H2017" i="5"/>
  <c r="I2017" i="5"/>
  <c r="J2017" i="5"/>
  <c r="R2017" i="5"/>
  <c r="E2017" i="5"/>
  <c r="R2018" i="5"/>
  <c r="J2018" i="5"/>
  <c r="I2018" i="5"/>
  <c r="H2018" i="5"/>
  <c r="G2018" i="5"/>
  <c r="F2018" i="5"/>
  <c r="E2018" i="5"/>
  <c r="H2019" i="5"/>
  <c r="G2019" i="5"/>
  <c r="I2019" i="5"/>
  <c r="R2019" i="5"/>
  <c r="F2019" i="5"/>
  <c r="J2019" i="5"/>
  <c r="E2019" i="5"/>
  <c r="F2020" i="5"/>
  <c r="H2020" i="5"/>
  <c r="I2020" i="5"/>
  <c r="G2020" i="5"/>
  <c r="R2020" i="5"/>
  <c r="J2020" i="5"/>
  <c r="E2020" i="5"/>
  <c r="R2021" i="5"/>
  <c r="H2021" i="5"/>
  <c r="G2021" i="5"/>
  <c r="F2021" i="5"/>
  <c r="J2021" i="5"/>
  <c r="I2021" i="5"/>
  <c r="E2021" i="5"/>
  <c r="R2022" i="5"/>
  <c r="F2022" i="5"/>
  <c r="H2022" i="5"/>
  <c r="J2022" i="5"/>
  <c r="I2022" i="5"/>
  <c r="E2022" i="5"/>
  <c r="H2023" i="5"/>
  <c r="I2023" i="5"/>
  <c r="G2023" i="5"/>
  <c r="J2023" i="5"/>
  <c r="R2023" i="5"/>
  <c r="F2023" i="5"/>
  <c r="E2023" i="5"/>
  <c r="F2024" i="5"/>
  <c r="R2024" i="5"/>
  <c r="H2024" i="5"/>
  <c r="I2024" i="5"/>
  <c r="J2024" i="5"/>
  <c r="G2024" i="5"/>
  <c r="E2024" i="5"/>
  <c r="F2025" i="5"/>
  <c r="G2025" i="5"/>
  <c r="I2025" i="5"/>
  <c r="H2025" i="5"/>
  <c r="J2025" i="5"/>
  <c r="R2025" i="5"/>
  <c r="E2025" i="5"/>
  <c r="R2026" i="5"/>
  <c r="H2026" i="5"/>
  <c r="F2026" i="5"/>
  <c r="I2026" i="5"/>
  <c r="G2026" i="5"/>
  <c r="J2026" i="5"/>
  <c r="E2026" i="5"/>
  <c r="G2027" i="5"/>
  <c r="F2027" i="5"/>
  <c r="J2027" i="5"/>
  <c r="H2027" i="5"/>
  <c r="I2027" i="5"/>
  <c r="R2027" i="5"/>
  <c r="E2027" i="5"/>
  <c r="H2028" i="5"/>
  <c r="F2028" i="5"/>
  <c r="I2028" i="5"/>
  <c r="J2028" i="5"/>
  <c r="G2028" i="5"/>
  <c r="R2028" i="5"/>
  <c r="E2028" i="5"/>
  <c r="J2029" i="5"/>
  <c r="I2029" i="5"/>
  <c r="F2029" i="5"/>
  <c r="R2029" i="5"/>
  <c r="H2029" i="5"/>
  <c r="G2029" i="5"/>
  <c r="E2029" i="5"/>
  <c r="F2030" i="5"/>
  <c r="R2030" i="5"/>
  <c r="I2030" i="5"/>
  <c r="J2030" i="5"/>
  <c r="H2030" i="5"/>
  <c r="E2030" i="5"/>
  <c r="H2031" i="5"/>
  <c r="G2031" i="5"/>
  <c r="R2031" i="5"/>
  <c r="I2031" i="5"/>
  <c r="J2031" i="5"/>
  <c r="F2031" i="5"/>
  <c r="E2031" i="5"/>
  <c r="G2032" i="5"/>
  <c r="I2032" i="5"/>
  <c r="J2032" i="5"/>
  <c r="F2032" i="5"/>
  <c r="H2032" i="5"/>
  <c r="R2032" i="5"/>
  <c r="E2032" i="5"/>
  <c r="J2033" i="5"/>
  <c r="H2033" i="5"/>
  <c r="R2033" i="5"/>
  <c r="I2033" i="5"/>
  <c r="F2033" i="5"/>
  <c r="G2033" i="5"/>
  <c r="E2033" i="5"/>
  <c r="J2034" i="5"/>
  <c r="R2034" i="5"/>
  <c r="H2034" i="5"/>
  <c r="I2034" i="5"/>
  <c r="F2034" i="5"/>
  <c r="G2034" i="5"/>
  <c r="E2034" i="5"/>
  <c r="H2035" i="5"/>
  <c r="G2035" i="5"/>
  <c r="J2035" i="5"/>
  <c r="R2035" i="5"/>
  <c r="I2035" i="5"/>
  <c r="F2035" i="5"/>
  <c r="E2035" i="5"/>
  <c r="J2036" i="5"/>
  <c r="I2036" i="5"/>
  <c r="G2036" i="5"/>
  <c r="H2036" i="5"/>
  <c r="F2036" i="5"/>
  <c r="R2036" i="5"/>
  <c r="E2036" i="5"/>
  <c r="R2037" i="5"/>
  <c r="J2037" i="5"/>
  <c r="H2037" i="5"/>
  <c r="I2037" i="5"/>
  <c r="F2037" i="5"/>
  <c r="G2037" i="5"/>
  <c r="E2037" i="5"/>
  <c r="I2038" i="5"/>
  <c r="J2038" i="5"/>
  <c r="F2038" i="5"/>
  <c r="R2038" i="5"/>
  <c r="H2038" i="5"/>
  <c r="E2038" i="5"/>
  <c r="J2039" i="5"/>
  <c r="H2039" i="5"/>
  <c r="G2039" i="5"/>
  <c r="R2039" i="5"/>
  <c r="F2039" i="5"/>
  <c r="I2039" i="5"/>
  <c r="E2039" i="5"/>
  <c r="J2040" i="5"/>
  <c r="I2040" i="5"/>
  <c r="H2040" i="5"/>
  <c r="G2040" i="5"/>
  <c r="R2040" i="5"/>
  <c r="F2040" i="5"/>
  <c r="E2040" i="5"/>
  <c r="J2041" i="5"/>
  <c r="H2041" i="5"/>
  <c r="G2041" i="5"/>
  <c r="R2041" i="5"/>
  <c r="F2041" i="5"/>
  <c r="I2041" i="5"/>
  <c r="E2041" i="5"/>
  <c r="F2042" i="5"/>
  <c r="J2042" i="5"/>
  <c r="R2042" i="5"/>
  <c r="G2042" i="5"/>
  <c r="H2042" i="5"/>
  <c r="I2042" i="5"/>
  <c r="E2042" i="5"/>
  <c r="F2043" i="5"/>
  <c r="G2043" i="5"/>
  <c r="H2043" i="5"/>
  <c r="J2043" i="5"/>
  <c r="I2043" i="5"/>
  <c r="R2043" i="5"/>
  <c r="E2043" i="5"/>
  <c r="F2044" i="5"/>
  <c r="I2044" i="5"/>
  <c r="H2044" i="5"/>
  <c r="R2044" i="5"/>
  <c r="G2044" i="5"/>
  <c r="J2044" i="5"/>
  <c r="E2044" i="5"/>
  <c r="I2073" i="5"/>
  <c r="J2073" i="5"/>
  <c r="G2073" i="5"/>
  <c r="H2073" i="5"/>
  <c r="F2073" i="5"/>
  <c r="R2073" i="5"/>
  <c r="E2073" i="5"/>
  <c r="F2074" i="5"/>
  <c r="G2074" i="5"/>
  <c r="I2074" i="5"/>
  <c r="H2074" i="5"/>
  <c r="R2074" i="5"/>
  <c r="J2074" i="5"/>
  <c r="E2074" i="5"/>
  <c r="R2075" i="5"/>
  <c r="J2075" i="5"/>
  <c r="I2075" i="5"/>
  <c r="H2075" i="5"/>
  <c r="G2075" i="5"/>
  <c r="F2075" i="5"/>
  <c r="E2075" i="5"/>
  <c r="J2076" i="5"/>
  <c r="F2076" i="5"/>
  <c r="G2076" i="5"/>
  <c r="I2076" i="5"/>
  <c r="H2076" i="5"/>
  <c r="R2076" i="5"/>
  <c r="E2076" i="5"/>
  <c r="I2077" i="5"/>
  <c r="R2077" i="5"/>
  <c r="G2077" i="5"/>
  <c r="H2077" i="5"/>
  <c r="F2077" i="5"/>
  <c r="J2077" i="5"/>
  <c r="E2077" i="5"/>
  <c r="G2078" i="5"/>
  <c r="J2078" i="5"/>
  <c r="R2078" i="5"/>
  <c r="I2078" i="5"/>
  <c r="H2078" i="5"/>
  <c r="F2078" i="5"/>
  <c r="E2078" i="5"/>
  <c r="G2079" i="5"/>
  <c r="I2079" i="5"/>
  <c r="R2079" i="5"/>
  <c r="H2079" i="5"/>
  <c r="J2079" i="5"/>
  <c r="F2079" i="5"/>
  <c r="E2079" i="5"/>
  <c r="G2080" i="5"/>
  <c r="F2080" i="5"/>
  <c r="J2080" i="5"/>
  <c r="H2080" i="5"/>
  <c r="R2080" i="5"/>
  <c r="I2080" i="5"/>
  <c r="E2080" i="5"/>
  <c r="J2081" i="5"/>
  <c r="R2081" i="5"/>
  <c r="H2081" i="5"/>
  <c r="F2081" i="5"/>
  <c r="I2081" i="5"/>
  <c r="G2081" i="5"/>
  <c r="E2081" i="5"/>
  <c r="H2082" i="5"/>
  <c r="J2082" i="5"/>
  <c r="R2082" i="5"/>
  <c r="F2082" i="5"/>
  <c r="G2082" i="5"/>
  <c r="I2082" i="5"/>
  <c r="E2082" i="5"/>
  <c r="R2084" i="5"/>
  <c r="I2084" i="5"/>
  <c r="J2084" i="5"/>
  <c r="H2084" i="5"/>
  <c r="F2084" i="5"/>
  <c r="G2084" i="5"/>
  <c r="E2084" i="5"/>
  <c r="F2085" i="5"/>
  <c r="G2085" i="5"/>
  <c r="I2085" i="5"/>
  <c r="H2085" i="5"/>
  <c r="R2085" i="5"/>
  <c r="J2085" i="5"/>
  <c r="E2085" i="5"/>
  <c r="F2086" i="5"/>
  <c r="I2086" i="5"/>
  <c r="R2086" i="5"/>
  <c r="H2086" i="5"/>
  <c r="J2086" i="5"/>
  <c r="E2086" i="5"/>
  <c r="G2087" i="5"/>
  <c r="H2087" i="5"/>
  <c r="J2087" i="5"/>
  <c r="R2087" i="5"/>
  <c r="F2087" i="5"/>
  <c r="I2087" i="5"/>
  <c r="E2087" i="5"/>
  <c r="H2088" i="5"/>
  <c r="J2088" i="5"/>
  <c r="R2088" i="5"/>
  <c r="G2088" i="5"/>
  <c r="I2088" i="5"/>
  <c r="F2088" i="5"/>
  <c r="E2088" i="5"/>
  <c r="H2089" i="5"/>
  <c r="J2089" i="5"/>
  <c r="G2089" i="5"/>
  <c r="I2089" i="5"/>
  <c r="R2089" i="5"/>
  <c r="F2089" i="5"/>
  <c r="E2089" i="5"/>
  <c r="J2090" i="5"/>
  <c r="H2090" i="5"/>
  <c r="R2090" i="5"/>
  <c r="F2090" i="5"/>
  <c r="G2090" i="5"/>
  <c r="I2090" i="5"/>
  <c r="E2090" i="5"/>
  <c r="H2091" i="5"/>
  <c r="J2091" i="5"/>
  <c r="G2091" i="5"/>
  <c r="I2091" i="5"/>
  <c r="R2091" i="5"/>
  <c r="F2091" i="5"/>
  <c r="E2091" i="5"/>
  <c r="J2092" i="5"/>
  <c r="I2092" i="5"/>
  <c r="F2092" i="5"/>
  <c r="G2092" i="5"/>
  <c r="H2092" i="5"/>
  <c r="R2092" i="5"/>
  <c r="E2092" i="5"/>
  <c r="G2093" i="5"/>
  <c r="J2093" i="5"/>
  <c r="F2093" i="5"/>
  <c r="H2093" i="5"/>
  <c r="R2093" i="5"/>
  <c r="I2093" i="5"/>
  <c r="E2093" i="5"/>
  <c r="G2094" i="5"/>
  <c r="F2094" i="5"/>
  <c r="I2094" i="5"/>
  <c r="J2094" i="5"/>
  <c r="R2094" i="5"/>
  <c r="H2094" i="5"/>
  <c r="E2094" i="5"/>
  <c r="R2095" i="5"/>
  <c r="F2095" i="5"/>
  <c r="G2095" i="5"/>
  <c r="J2095" i="5"/>
  <c r="I2095" i="5"/>
  <c r="H2095" i="5"/>
  <c r="E2095" i="5"/>
  <c r="H2096" i="5"/>
  <c r="F2096" i="5"/>
  <c r="G2096" i="5"/>
  <c r="R2096" i="5"/>
  <c r="J2096" i="5"/>
  <c r="I2096" i="5"/>
  <c r="E2096" i="5"/>
  <c r="I2103" i="5"/>
  <c r="F2103" i="5"/>
  <c r="H2103" i="5"/>
  <c r="R2103" i="5"/>
  <c r="J2103" i="5"/>
  <c r="G2103" i="5"/>
  <c r="E2103" i="5"/>
  <c r="H2104" i="5"/>
  <c r="G2104" i="5"/>
  <c r="R2104" i="5"/>
  <c r="I2104" i="5"/>
  <c r="J2104" i="5"/>
  <c r="F2104" i="5"/>
  <c r="E2104" i="5"/>
  <c r="G2105" i="5"/>
  <c r="R2105" i="5"/>
  <c r="J2105" i="5"/>
  <c r="H2105" i="5"/>
  <c r="F2105" i="5"/>
  <c r="I2105" i="5"/>
  <c r="E2105" i="5"/>
  <c r="I2106" i="5"/>
  <c r="R2106" i="5"/>
  <c r="F2106" i="5"/>
  <c r="J2106" i="5"/>
  <c r="G2106" i="5"/>
  <c r="H2106" i="5"/>
  <c r="E2106" i="5"/>
  <c r="G2107" i="5"/>
  <c r="F2107" i="5"/>
  <c r="R2107" i="5"/>
  <c r="H2107" i="5"/>
  <c r="I2107" i="5"/>
  <c r="J2107" i="5"/>
  <c r="E2107" i="5"/>
  <c r="I2108" i="5"/>
  <c r="H2108" i="5"/>
  <c r="R2108" i="5"/>
  <c r="J2108" i="5"/>
  <c r="G2108" i="5"/>
  <c r="F2108" i="5"/>
  <c r="E2108" i="5"/>
  <c r="I2109" i="5"/>
  <c r="H2109" i="5"/>
  <c r="R2109" i="5"/>
  <c r="J2109" i="5"/>
  <c r="F2109" i="5"/>
  <c r="G2109" i="5"/>
  <c r="E2109" i="5"/>
  <c r="F2110" i="5"/>
  <c r="J2110" i="5"/>
  <c r="R2110" i="5"/>
  <c r="I2110" i="5"/>
  <c r="H2110" i="5"/>
  <c r="E2110" i="5"/>
  <c r="H2117" i="5"/>
  <c r="I2117" i="5"/>
  <c r="F2117" i="5"/>
  <c r="J2117" i="5"/>
  <c r="R2117" i="5"/>
  <c r="G2117" i="5"/>
  <c r="E2117" i="5"/>
  <c r="F2118" i="5"/>
  <c r="R2118" i="5"/>
  <c r="I2118" i="5"/>
  <c r="G2118" i="5"/>
  <c r="H2118" i="5"/>
  <c r="J2118" i="5"/>
  <c r="E2118" i="5"/>
  <c r="F2126" i="5"/>
  <c r="I2126" i="5"/>
  <c r="G2126" i="5"/>
  <c r="J2126" i="5"/>
  <c r="H2126" i="5"/>
  <c r="R2126" i="5"/>
  <c r="E2126" i="5"/>
  <c r="H2127" i="5"/>
  <c r="I2127" i="5"/>
  <c r="G2127" i="5"/>
  <c r="J2127" i="5"/>
  <c r="R2127" i="5"/>
  <c r="F2127" i="5"/>
  <c r="E2127" i="5"/>
  <c r="H2128" i="5"/>
  <c r="I2128" i="5"/>
  <c r="R2128" i="5"/>
  <c r="G2128" i="5"/>
  <c r="J2128" i="5"/>
  <c r="F2128" i="5"/>
  <c r="E2128" i="5"/>
  <c r="I2129" i="5"/>
  <c r="G2129" i="5"/>
  <c r="J2129" i="5"/>
  <c r="F2129" i="5"/>
  <c r="H2129" i="5"/>
  <c r="R2129" i="5"/>
  <c r="E2129" i="5"/>
  <c r="I2130" i="5"/>
  <c r="R2130" i="5"/>
  <c r="H2130" i="5"/>
  <c r="G2130" i="5"/>
  <c r="J2130" i="5"/>
  <c r="F2130" i="5"/>
  <c r="E2130" i="5"/>
  <c r="G2131" i="5"/>
  <c r="R2131" i="5"/>
  <c r="I2131" i="5"/>
  <c r="F2131" i="5"/>
  <c r="J2131" i="5"/>
  <c r="H2131" i="5"/>
  <c r="E2131" i="5"/>
  <c r="R2132" i="5"/>
  <c r="F2132" i="5"/>
  <c r="G2132" i="5"/>
  <c r="J2132" i="5"/>
  <c r="H2132" i="5"/>
  <c r="I2132" i="5"/>
  <c r="E2132" i="5"/>
  <c r="G2133" i="5"/>
  <c r="R2133" i="5"/>
  <c r="F2133" i="5"/>
  <c r="I2133" i="5"/>
  <c r="J2133" i="5"/>
  <c r="H2133" i="5"/>
  <c r="E2133" i="5"/>
  <c r="J2134" i="5"/>
  <c r="I2134" i="5"/>
  <c r="H2134" i="5"/>
  <c r="G2134" i="5"/>
  <c r="F2134" i="5"/>
  <c r="R2134" i="5"/>
  <c r="E2134" i="5"/>
  <c r="R2137" i="5"/>
  <c r="J2137" i="5"/>
  <c r="F2137" i="5"/>
  <c r="H2137" i="5"/>
  <c r="I2137" i="5"/>
  <c r="G2137" i="5"/>
  <c r="E2137" i="5"/>
  <c r="I2138" i="5"/>
  <c r="J2138" i="5"/>
  <c r="R2138" i="5"/>
  <c r="G2138" i="5"/>
  <c r="F2138" i="5"/>
  <c r="H2138" i="5"/>
  <c r="E2138" i="5"/>
  <c r="R2139" i="5"/>
  <c r="I2139" i="5"/>
  <c r="H2139" i="5"/>
  <c r="G2139" i="5"/>
  <c r="F2139" i="5"/>
  <c r="J2139" i="5"/>
  <c r="E2139" i="5"/>
  <c r="I2140" i="5"/>
  <c r="H2140" i="5"/>
  <c r="R2140" i="5"/>
  <c r="F2140" i="5"/>
  <c r="G2140" i="5"/>
  <c r="J2140" i="5"/>
  <c r="E2140" i="5"/>
  <c r="F2141" i="5"/>
  <c r="J2141" i="5"/>
  <c r="I2141" i="5"/>
  <c r="R2141" i="5"/>
  <c r="H2141" i="5"/>
  <c r="G2141" i="5"/>
  <c r="E2141" i="5"/>
  <c r="I2142" i="5"/>
  <c r="J2142" i="5"/>
  <c r="H2142" i="5"/>
  <c r="F2142" i="5"/>
  <c r="R2142" i="5"/>
  <c r="G2142" i="5"/>
  <c r="E2142" i="5"/>
  <c r="R2143" i="5"/>
  <c r="F2143" i="5"/>
  <c r="H2143" i="5"/>
  <c r="I2143" i="5"/>
  <c r="J2143" i="5"/>
  <c r="E2143" i="5"/>
  <c r="R2147" i="5"/>
  <c r="I2147" i="5"/>
  <c r="J2147" i="5"/>
  <c r="G2147" i="5"/>
  <c r="F2147" i="5"/>
  <c r="H2147" i="5"/>
  <c r="E2147" i="5"/>
  <c r="I2148" i="5"/>
  <c r="J2148" i="5"/>
  <c r="R2148" i="5"/>
  <c r="F2148" i="5"/>
  <c r="G2148" i="5"/>
  <c r="H2148" i="5"/>
  <c r="E2148" i="5"/>
  <c r="F2149" i="5"/>
  <c r="I2149" i="5"/>
  <c r="G2149" i="5"/>
  <c r="H2149" i="5"/>
  <c r="J2149" i="5"/>
  <c r="R2149" i="5"/>
  <c r="E2149" i="5"/>
  <c r="J2150" i="5"/>
  <c r="I2150" i="5"/>
  <c r="F2150" i="5"/>
  <c r="R2150" i="5"/>
  <c r="H2150" i="5"/>
  <c r="E2150" i="5"/>
  <c r="R2151" i="5"/>
  <c r="G2151" i="5"/>
  <c r="F2151" i="5"/>
  <c r="H2151" i="5"/>
  <c r="I2151" i="5"/>
  <c r="J2151" i="5"/>
  <c r="E2151" i="5"/>
  <c r="I2152" i="5"/>
  <c r="G2152" i="5"/>
  <c r="H2152" i="5"/>
  <c r="F2152" i="5"/>
  <c r="J2152" i="5"/>
  <c r="R2152" i="5"/>
  <c r="E2152" i="5"/>
  <c r="F2153" i="5"/>
  <c r="R2153" i="5"/>
  <c r="I2153" i="5"/>
  <c r="J2153" i="5"/>
  <c r="G2153" i="5"/>
  <c r="H2153" i="5"/>
  <c r="E2153" i="5"/>
  <c r="F2154" i="5"/>
  <c r="H2154" i="5"/>
  <c r="J2154" i="5"/>
  <c r="R2154" i="5"/>
  <c r="I2154" i="5"/>
  <c r="G2154" i="5"/>
  <c r="E2154" i="5"/>
  <c r="I2155" i="5"/>
  <c r="R2155" i="5"/>
  <c r="G2155" i="5"/>
  <c r="J2155" i="5"/>
  <c r="F2155" i="5"/>
  <c r="H2155" i="5"/>
  <c r="E2155" i="5"/>
  <c r="I2156" i="5"/>
  <c r="H2156" i="5"/>
  <c r="G2156" i="5"/>
  <c r="R2156" i="5"/>
  <c r="J2156" i="5"/>
  <c r="F2156" i="5"/>
  <c r="E2156" i="5"/>
  <c r="H2157" i="5"/>
  <c r="G2157" i="5"/>
  <c r="F2157" i="5"/>
  <c r="R2157" i="5"/>
  <c r="J2157" i="5"/>
  <c r="I2157" i="5"/>
  <c r="E2157" i="5"/>
  <c r="I2160" i="5"/>
  <c r="H2160" i="5"/>
  <c r="J2160" i="5"/>
  <c r="R2160" i="5"/>
  <c r="F2160" i="5"/>
  <c r="G2160" i="5"/>
  <c r="E2160" i="5"/>
  <c r="F2161" i="5"/>
  <c r="G2161" i="5"/>
  <c r="I2161" i="5"/>
  <c r="H2161" i="5"/>
  <c r="J2161" i="5"/>
  <c r="R2161" i="5"/>
  <c r="E2161" i="5"/>
  <c r="G2162" i="5"/>
  <c r="J2162" i="5"/>
  <c r="F2162" i="5"/>
  <c r="I2162" i="5"/>
  <c r="H2162" i="5"/>
  <c r="R2162" i="5"/>
  <c r="E2162" i="5"/>
  <c r="F2163" i="5"/>
  <c r="J2163" i="5"/>
  <c r="R2163" i="5"/>
  <c r="H2163" i="5"/>
  <c r="G2163" i="5"/>
  <c r="I2163" i="5"/>
  <c r="E2163" i="5"/>
  <c r="R2164" i="5"/>
  <c r="I2164" i="5"/>
  <c r="J2164" i="5"/>
  <c r="H2164" i="5"/>
  <c r="F2164" i="5"/>
  <c r="G2164" i="5"/>
  <c r="E2164" i="5"/>
  <c r="F2165" i="5"/>
  <c r="G2165" i="5"/>
  <c r="J2165" i="5"/>
  <c r="I2165" i="5"/>
  <c r="H2165" i="5"/>
  <c r="R2165" i="5"/>
  <c r="E2165" i="5"/>
  <c r="I2166" i="5"/>
  <c r="H2166" i="5"/>
  <c r="G2166" i="5"/>
  <c r="J2166" i="5"/>
  <c r="F2166" i="5"/>
  <c r="R2166" i="5"/>
  <c r="E2166" i="5"/>
  <c r="I2178" i="5"/>
  <c r="G2178" i="5"/>
  <c r="H2178" i="5"/>
  <c r="J2178" i="5"/>
  <c r="F2178" i="5"/>
  <c r="R2178" i="5"/>
  <c r="E2178" i="5"/>
  <c r="I2179" i="5"/>
  <c r="J2179" i="5"/>
  <c r="H2179" i="5"/>
  <c r="R2179" i="5"/>
  <c r="F2179" i="5"/>
  <c r="G2179" i="5"/>
  <c r="E2179" i="5"/>
  <c r="G2180" i="5"/>
  <c r="F2180" i="5"/>
  <c r="H2180" i="5"/>
  <c r="J2180" i="5"/>
  <c r="R2180" i="5"/>
  <c r="I2180" i="5"/>
  <c r="E2180" i="5"/>
  <c r="R2181" i="5"/>
  <c r="I2181" i="5"/>
  <c r="F2181" i="5"/>
  <c r="H2181" i="5"/>
  <c r="G2181" i="5"/>
  <c r="J2181" i="5"/>
  <c r="E2181" i="5"/>
  <c r="I2182" i="5"/>
  <c r="H2182" i="5"/>
  <c r="J2182" i="5"/>
  <c r="F2182" i="5"/>
  <c r="R2182" i="5"/>
  <c r="G2182" i="5"/>
  <c r="E2182" i="5"/>
  <c r="I2183" i="5"/>
  <c r="G2183" i="5"/>
  <c r="F2183" i="5"/>
  <c r="H2183" i="5"/>
  <c r="R2183" i="5"/>
  <c r="J2183" i="5"/>
  <c r="E2183" i="5"/>
  <c r="F2184" i="5"/>
  <c r="J2184" i="5"/>
  <c r="H2184" i="5"/>
  <c r="R2184" i="5"/>
  <c r="I2184" i="5"/>
  <c r="G2184" i="5"/>
  <c r="E2184" i="5"/>
  <c r="J2185" i="5"/>
  <c r="G2185" i="5"/>
  <c r="I2185" i="5"/>
  <c r="R2185" i="5"/>
  <c r="F2185" i="5"/>
  <c r="H2185" i="5"/>
  <c r="E2185" i="5"/>
  <c r="I2189" i="5"/>
  <c r="F2189" i="5"/>
  <c r="R2189" i="5"/>
  <c r="H2189" i="5"/>
  <c r="G2189" i="5"/>
  <c r="J2189" i="5"/>
  <c r="E2189" i="5"/>
  <c r="G2190" i="5"/>
  <c r="F2190" i="5"/>
  <c r="I2190" i="5"/>
  <c r="R2190" i="5"/>
  <c r="J2190" i="5"/>
  <c r="H2190" i="5"/>
  <c r="E2190" i="5"/>
  <c r="J2191" i="5"/>
  <c r="F2191" i="5"/>
  <c r="R2191" i="5"/>
  <c r="I2191" i="5"/>
  <c r="H2191" i="5"/>
  <c r="G2191" i="5"/>
  <c r="E2191" i="5"/>
  <c r="F2192" i="5"/>
  <c r="H2192" i="5"/>
  <c r="I2192" i="5"/>
  <c r="G2192" i="5"/>
  <c r="J2192" i="5"/>
  <c r="R2192" i="5"/>
  <c r="E2192" i="5"/>
  <c r="J2193" i="5"/>
  <c r="H2193" i="5"/>
  <c r="R2193" i="5"/>
  <c r="I2193" i="5"/>
  <c r="F2193" i="5"/>
  <c r="G2193" i="5"/>
  <c r="E2193" i="5"/>
  <c r="J2194" i="5"/>
  <c r="R2194" i="5"/>
  <c r="G2194" i="5"/>
  <c r="I2194" i="5"/>
  <c r="H2194" i="5"/>
  <c r="F2194" i="5"/>
  <c r="E2194" i="5"/>
  <c r="J2195" i="5"/>
  <c r="G2195" i="5"/>
  <c r="I2195" i="5"/>
  <c r="F2195" i="5"/>
  <c r="H2195" i="5"/>
  <c r="R2195" i="5"/>
  <c r="E2195" i="5"/>
  <c r="J2196" i="5"/>
  <c r="G2196" i="5"/>
  <c r="H2196" i="5"/>
  <c r="I2196" i="5"/>
  <c r="F2196" i="5"/>
  <c r="R2196" i="5"/>
  <c r="E2196" i="5"/>
  <c r="G2197" i="5"/>
  <c r="I2197" i="5"/>
  <c r="R2197" i="5"/>
  <c r="H2197" i="5"/>
  <c r="F2197" i="5"/>
  <c r="J2197" i="5"/>
  <c r="E2197" i="5"/>
  <c r="I2198" i="5"/>
  <c r="R2198" i="5"/>
  <c r="H2198" i="5"/>
  <c r="J2198" i="5"/>
  <c r="F2198" i="5"/>
  <c r="E2198" i="5"/>
  <c r="I2199" i="5"/>
  <c r="H2199" i="5"/>
  <c r="J2199" i="5"/>
  <c r="F2199" i="5"/>
  <c r="G2199" i="5"/>
  <c r="R2199" i="5"/>
  <c r="E2199" i="5"/>
  <c r="F2200" i="5"/>
  <c r="I2200" i="5"/>
  <c r="H2200" i="5"/>
  <c r="R2200" i="5"/>
  <c r="J2200" i="5"/>
  <c r="G2200" i="5"/>
  <c r="E2200" i="5"/>
  <c r="F2201" i="5"/>
  <c r="H2201" i="5"/>
  <c r="G2201" i="5"/>
  <c r="R2201" i="5"/>
  <c r="J2201" i="5"/>
  <c r="I2201" i="5"/>
  <c r="E2201" i="5"/>
  <c r="I2202" i="5"/>
  <c r="R2202" i="5"/>
  <c r="G2202" i="5"/>
  <c r="F2202" i="5"/>
  <c r="J2202" i="5"/>
  <c r="H2202" i="5"/>
  <c r="E2202" i="5"/>
  <c r="I2203" i="5"/>
  <c r="J2203" i="5"/>
  <c r="H2203" i="5"/>
  <c r="F2203" i="5"/>
  <c r="R2203" i="5"/>
  <c r="G2203" i="5"/>
  <c r="E2203" i="5"/>
  <c r="F2204" i="5"/>
  <c r="J2204" i="5"/>
  <c r="G2204" i="5"/>
  <c r="I2204" i="5"/>
  <c r="R2204" i="5"/>
  <c r="H2204" i="5"/>
  <c r="E2204" i="5"/>
  <c r="G2205" i="5"/>
  <c r="R2205" i="5"/>
  <c r="H2205" i="5"/>
  <c r="I2205" i="5"/>
  <c r="J2205" i="5"/>
  <c r="F2205" i="5"/>
  <c r="E2205" i="5"/>
  <c r="I2206" i="5"/>
  <c r="G2206" i="5"/>
  <c r="H2206" i="5"/>
  <c r="R2206" i="5"/>
  <c r="J2206" i="5"/>
  <c r="F2206" i="5"/>
  <c r="E2206" i="5"/>
  <c r="H2207" i="5"/>
  <c r="R2207" i="5"/>
  <c r="F2207" i="5"/>
  <c r="J2207" i="5"/>
  <c r="G2207" i="5"/>
  <c r="I2207" i="5"/>
  <c r="E2207" i="5"/>
  <c r="I2208" i="5"/>
  <c r="H2208" i="5"/>
  <c r="J2208" i="5"/>
  <c r="G2208" i="5"/>
  <c r="R2208" i="5"/>
  <c r="F2208" i="5"/>
  <c r="E2208" i="5"/>
  <c r="F2209" i="5"/>
  <c r="I2209" i="5"/>
  <c r="G2209" i="5"/>
  <c r="R2209" i="5"/>
  <c r="H2209" i="5"/>
  <c r="J2209" i="5"/>
  <c r="E2209" i="5"/>
  <c r="F2210" i="5"/>
  <c r="J2210" i="5"/>
  <c r="I2210" i="5"/>
  <c r="H2210" i="5"/>
  <c r="R2210" i="5"/>
  <c r="G2210" i="5"/>
  <c r="E2210" i="5"/>
  <c r="F2211" i="5"/>
  <c r="R2211" i="5"/>
  <c r="H2211" i="5"/>
  <c r="I2211" i="5"/>
  <c r="J2211" i="5"/>
  <c r="G2211" i="5"/>
  <c r="E2211" i="5"/>
  <c r="G2212" i="5"/>
  <c r="R2212" i="5"/>
  <c r="H2212" i="5"/>
  <c r="F2212" i="5"/>
  <c r="J2212" i="5"/>
  <c r="I2212" i="5"/>
  <c r="E2212" i="5"/>
  <c r="J2213" i="5"/>
  <c r="F2213" i="5"/>
  <c r="H2213" i="5"/>
  <c r="I2213" i="5"/>
  <c r="R2213" i="5"/>
  <c r="G2213" i="5"/>
  <c r="E2213" i="5"/>
  <c r="H2214" i="5"/>
  <c r="I2214" i="5"/>
  <c r="G2214" i="5"/>
  <c r="F2214" i="5"/>
  <c r="R2214" i="5"/>
  <c r="J2214" i="5"/>
  <c r="E2214" i="5"/>
  <c r="R2215" i="5"/>
  <c r="I2215" i="5"/>
  <c r="F2215" i="5"/>
  <c r="G2215" i="5"/>
  <c r="J2215" i="5"/>
  <c r="H2215" i="5"/>
  <c r="E2215" i="5"/>
  <c r="R2216" i="5"/>
  <c r="I2216" i="5"/>
  <c r="J2216" i="5"/>
  <c r="H2216" i="5"/>
  <c r="G2216" i="5"/>
  <c r="F2216" i="5"/>
  <c r="E2216" i="5"/>
  <c r="G2217" i="5"/>
  <c r="J2217" i="5"/>
  <c r="R2217" i="5"/>
  <c r="H2217" i="5"/>
  <c r="F2217" i="5"/>
  <c r="I2217" i="5"/>
  <c r="E2217" i="5"/>
  <c r="R2218" i="5"/>
  <c r="G2218" i="5"/>
  <c r="H2218" i="5"/>
  <c r="I2218" i="5"/>
  <c r="F2218" i="5"/>
  <c r="J2218" i="5"/>
  <c r="E2218" i="5"/>
  <c r="F2219" i="5"/>
  <c r="G2219" i="5"/>
  <c r="I2219" i="5"/>
  <c r="H2219" i="5"/>
  <c r="J2219" i="5"/>
  <c r="R2219" i="5"/>
  <c r="E2219" i="5"/>
  <c r="G2220" i="5"/>
  <c r="I2220" i="5"/>
  <c r="H2220" i="5"/>
  <c r="F2220" i="5"/>
  <c r="R2220" i="5"/>
  <c r="J2220" i="5"/>
  <c r="E2220" i="5"/>
  <c r="F2222" i="5"/>
  <c r="J2222" i="5"/>
  <c r="G2222" i="5"/>
  <c r="H2222" i="5"/>
  <c r="R2222" i="5"/>
  <c r="I2222" i="5"/>
  <c r="E2222" i="5"/>
  <c r="F2223" i="5"/>
  <c r="H2223" i="5"/>
  <c r="R2223" i="5"/>
  <c r="I2223" i="5"/>
  <c r="J2223" i="5"/>
  <c r="G2223" i="5"/>
  <c r="E2223" i="5"/>
  <c r="I2224" i="5"/>
  <c r="F2224" i="5"/>
  <c r="J2224" i="5"/>
  <c r="R2224" i="5"/>
  <c r="H2224" i="5"/>
  <c r="E2224" i="5"/>
  <c r="H2225" i="5"/>
  <c r="G2225" i="5"/>
  <c r="R2225" i="5"/>
  <c r="F2225" i="5"/>
  <c r="J2225" i="5"/>
  <c r="I2225" i="5"/>
  <c r="E2225" i="5"/>
  <c r="F2226" i="5"/>
  <c r="R2226" i="5"/>
  <c r="H2226" i="5"/>
  <c r="G2226" i="5"/>
  <c r="I2226" i="5"/>
  <c r="J2226" i="5"/>
  <c r="E2226" i="5"/>
  <c r="I2227" i="5"/>
  <c r="F2227" i="5"/>
  <c r="J2227" i="5"/>
  <c r="R2227" i="5"/>
  <c r="H2227" i="5"/>
  <c r="G2227" i="5"/>
  <c r="E2227" i="5"/>
  <c r="F2228" i="5"/>
  <c r="I2228" i="5"/>
  <c r="G2228" i="5"/>
  <c r="J2228" i="5"/>
  <c r="R2228" i="5"/>
  <c r="H2228" i="5"/>
  <c r="E2228" i="5"/>
  <c r="H2229" i="5"/>
  <c r="R2229" i="5"/>
  <c r="G2229" i="5"/>
  <c r="I2229" i="5"/>
  <c r="F2229" i="5"/>
  <c r="J2229" i="5"/>
  <c r="E2229" i="5"/>
  <c r="F2230" i="5"/>
  <c r="H2230" i="5"/>
  <c r="I2230" i="5"/>
  <c r="J2230" i="5"/>
  <c r="R2230" i="5"/>
  <c r="G2230" i="5"/>
  <c r="E2230" i="5"/>
  <c r="R2231" i="5"/>
  <c r="H2231" i="5"/>
  <c r="J2231" i="5"/>
  <c r="F2231" i="5"/>
  <c r="G2231" i="5"/>
  <c r="I2231" i="5"/>
  <c r="E2231" i="5"/>
  <c r="R2232" i="5"/>
  <c r="F2232" i="5"/>
  <c r="J2232" i="5"/>
  <c r="H2232" i="5"/>
  <c r="I2232" i="5"/>
  <c r="G2232" i="5"/>
  <c r="E2232" i="5"/>
  <c r="J2233" i="5"/>
  <c r="H2233" i="5"/>
  <c r="I2233" i="5"/>
  <c r="F2233" i="5"/>
  <c r="R2233" i="5"/>
  <c r="G2233" i="5"/>
  <c r="E2233" i="5"/>
  <c r="F2238" i="5"/>
  <c r="H2238" i="5"/>
  <c r="R2238" i="5"/>
  <c r="I2238" i="5"/>
  <c r="J2238" i="5"/>
  <c r="E2238" i="5"/>
  <c r="F2240" i="5"/>
  <c r="G2240" i="5"/>
  <c r="I2240" i="5"/>
  <c r="H2240" i="5"/>
  <c r="J2240" i="5"/>
  <c r="R2240" i="5"/>
  <c r="E2240" i="5"/>
  <c r="F2241" i="5"/>
  <c r="R2241" i="5"/>
  <c r="I2241" i="5"/>
  <c r="H2241" i="5"/>
  <c r="G2241" i="5"/>
  <c r="J2241" i="5"/>
  <c r="E2241" i="5"/>
  <c r="F2242" i="5"/>
  <c r="J2242" i="5"/>
  <c r="H2242" i="5"/>
  <c r="G2242" i="5"/>
  <c r="R2242" i="5"/>
  <c r="I2242" i="5"/>
  <c r="E2242" i="5"/>
  <c r="F2243" i="5"/>
  <c r="G2243" i="5"/>
  <c r="H2243" i="5"/>
  <c r="I2243" i="5"/>
  <c r="J2243" i="5"/>
  <c r="R2243" i="5"/>
  <c r="E2243" i="5"/>
  <c r="R2244" i="5"/>
  <c r="F2244" i="5"/>
  <c r="H2244" i="5"/>
  <c r="I2244" i="5"/>
  <c r="J2244" i="5"/>
  <c r="G2244" i="5"/>
  <c r="E2244" i="5"/>
  <c r="G2245" i="5"/>
  <c r="J2245" i="5"/>
  <c r="F2245" i="5"/>
  <c r="R2245" i="5"/>
  <c r="I2245" i="5"/>
  <c r="H2245" i="5"/>
  <c r="E2245" i="5"/>
  <c r="G2246" i="5"/>
  <c r="J2246" i="5"/>
  <c r="R2246" i="5"/>
  <c r="H2246" i="5"/>
  <c r="I2246" i="5"/>
  <c r="F2246" i="5"/>
  <c r="E2246" i="5"/>
  <c r="G2247" i="5"/>
  <c r="J2247" i="5"/>
  <c r="I2247" i="5"/>
  <c r="H2247" i="5"/>
  <c r="R2247" i="5"/>
  <c r="F2247" i="5"/>
  <c r="E2247" i="5"/>
  <c r="G2253" i="5"/>
  <c r="F2253" i="5"/>
  <c r="H2253" i="5"/>
  <c r="J2253" i="5"/>
  <c r="I2253" i="5"/>
  <c r="R2253" i="5"/>
  <c r="E2253" i="5"/>
  <c r="J2254" i="5"/>
  <c r="H2254" i="5"/>
  <c r="I2254" i="5"/>
  <c r="F2254" i="5"/>
  <c r="G2254" i="5"/>
  <c r="R2254" i="5"/>
  <c r="E2254" i="5"/>
  <c r="R2255" i="5"/>
  <c r="F2255" i="5"/>
  <c r="I2255" i="5"/>
  <c r="J2255" i="5"/>
  <c r="H2255" i="5"/>
  <c r="G2255" i="5"/>
  <c r="E2255" i="5"/>
  <c r="I2256" i="5"/>
  <c r="J2256" i="5"/>
  <c r="R2256" i="5"/>
  <c r="H2256" i="5"/>
  <c r="F2256" i="5"/>
  <c r="G2256" i="5"/>
  <c r="E2256" i="5"/>
  <c r="F2257" i="5"/>
  <c r="I2257" i="5"/>
  <c r="G2257" i="5"/>
  <c r="R2257" i="5"/>
  <c r="J2257" i="5"/>
  <c r="H2257" i="5"/>
  <c r="E2257" i="5"/>
  <c r="R2258" i="5"/>
  <c r="J2258" i="5"/>
  <c r="H2258" i="5"/>
  <c r="I2258" i="5"/>
  <c r="F2258" i="5"/>
  <c r="G2258" i="5"/>
  <c r="E2258" i="5"/>
  <c r="H2259" i="5"/>
  <c r="J2259" i="5"/>
  <c r="R2259" i="5"/>
  <c r="G2259" i="5"/>
  <c r="I2259" i="5"/>
  <c r="F2259" i="5"/>
  <c r="E2259" i="5"/>
  <c r="I2260" i="5"/>
  <c r="F2260" i="5"/>
  <c r="G2260" i="5"/>
  <c r="R2260" i="5"/>
  <c r="H2260" i="5"/>
  <c r="J2260" i="5"/>
  <c r="E2260" i="5"/>
  <c r="G2261" i="5"/>
  <c r="H2261" i="5"/>
  <c r="J2261" i="5"/>
  <c r="I2261" i="5"/>
  <c r="F2261" i="5"/>
  <c r="R2261" i="5"/>
  <c r="E2261" i="5"/>
  <c r="G2262" i="5"/>
  <c r="H2262" i="5"/>
  <c r="I2262" i="5"/>
  <c r="R2262" i="5"/>
  <c r="F2262" i="5"/>
  <c r="J2262" i="5"/>
  <c r="E2262" i="5"/>
  <c r="G2263" i="5"/>
  <c r="H2263" i="5"/>
  <c r="R2263" i="5"/>
  <c r="J2263" i="5"/>
  <c r="F2263" i="5"/>
  <c r="I2263" i="5"/>
  <c r="E2263" i="5"/>
  <c r="G2264" i="5"/>
  <c r="J2264" i="5"/>
  <c r="I2264" i="5"/>
  <c r="H2264" i="5"/>
  <c r="F2264" i="5"/>
  <c r="R2264" i="5"/>
  <c r="E2264" i="5"/>
  <c r="G2265" i="5"/>
  <c r="J2265" i="5"/>
  <c r="F2265" i="5"/>
  <c r="I2265" i="5"/>
  <c r="R2265" i="5"/>
  <c r="H2265" i="5"/>
  <c r="E2265" i="5"/>
  <c r="J2266" i="5"/>
  <c r="F2266" i="5"/>
  <c r="R2266" i="5"/>
  <c r="H2266" i="5"/>
  <c r="G2266" i="5"/>
  <c r="I2266" i="5"/>
  <c r="E2266" i="5"/>
  <c r="J2267" i="5"/>
  <c r="R2267" i="5"/>
  <c r="F2267" i="5"/>
  <c r="H2267" i="5"/>
  <c r="G2267" i="5"/>
  <c r="I2267" i="5"/>
  <c r="E2267" i="5"/>
  <c r="I2268" i="5"/>
  <c r="R2268" i="5"/>
  <c r="H2268" i="5"/>
  <c r="F2268" i="5"/>
  <c r="G2268" i="5"/>
  <c r="J2268" i="5"/>
  <c r="E2268" i="5"/>
  <c r="J2269" i="5"/>
  <c r="F2269" i="5"/>
  <c r="H2269" i="5"/>
  <c r="G2269" i="5"/>
  <c r="R2269" i="5"/>
  <c r="I2269" i="5"/>
  <c r="E2269" i="5"/>
  <c r="F2270" i="5"/>
  <c r="G2270" i="5"/>
  <c r="I2270" i="5"/>
  <c r="R2270" i="5"/>
  <c r="J2270" i="5"/>
  <c r="H2270" i="5"/>
  <c r="E2270" i="5"/>
  <c r="G2271" i="5"/>
  <c r="J2271" i="5"/>
  <c r="I2271" i="5"/>
  <c r="F2271" i="5"/>
  <c r="R2271" i="5"/>
  <c r="H2271" i="5"/>
  <c r="E2271" i="5"/>
  <c r="J2272" i="5"/>
  <c r="R2272" i="5"/>
  <c r="F2272" i="5"/>
  <c r="I2272" i="5"/>
  <c r="H2272" i="5"/>
  <c r="G2272" i="5"/>
  <c r="E2272" i="5"/>
  <c r="R2273" i="5"/>
  <c r="I2273" i="5"/>
  <c r="H2273" i="5"/>
  <c r="J2273" i="5"/>
  <c r="F2273" i="5"/>
  <c r="G2273" i="5"/>
  <c r="E2273" i="5"/>
  <c r="H2274" i="5"/>
  <c r="F2274" i="5"/>
  <c r="R2274" i="5"/>
  <c r="I2274" i="5"/>
  <c r="J2274" i="5"/>
  <c r="G2274" i="5"/>
  <c r="E2274" i="5"/>
  <c r="I2275" i="5"/>
  <c r="J2275" i="5"/>
  <c r="F2275" i="5"/>
  <c r="G2275" i="5"/>
  <c r="R2275" i="5"/>
  <c r="H2275" i="5"/>
  <c r="E2275" i="5"/>
  <c r="F2276" i="5"/>
  <c r="J2276" i="5"/>
  <c r="R2276" i="5"/>
  <c r="H2276" i="5"/>
  <c r="G2276" i="5"/>
  <c r="I2276" i="5"/>
  <c r="E2276" i="5"/>
  <c r="F2277" i="5"/>
  <c r="R2277" i="5"/>
  <c r="G2277" i="5"/>
  <c r="H2277" i="5"/>
  <c r="I2277" i="5"/>
  <c r="J2277" i="5"/>
  <c r="E2277" i="5"/>
  <c r="G2278" i="5"/>
  <c r="I2278" i="5"/>
  <c r="J2278" i="5"/>
  <c r="H2278" i="5"/>
  <c r="R2278" i="5"/>
  <c r="F2278" i="5"/>
  <c r="E2278" i="5"/>
  <c r="F2279" i="5"/>
  <c r="R2279" i="5"/>
  <c r="G2279" i="5"/>
  <c r="J2279" i="5"/>
  <c r="I2279" i="5"/>
  <c r="H2279" i="5"/>
  <c r="E2279" i="5"/>
  <c r="G2286" i="5"/>
  <c r="F2286" i="5"/>
  <c r="J2286" i="5"/>
  <c r="H2286" i="5"/>
  <c r="R2286" i="5"/>
  <c r="I2286" i="5"/>
  <c r="E2286" i="5"/>
  <c r="H2287" i="5"/>
  <c r="R2287" i="5"/>
  <c r="F2287" i="5"/>
  <c r="I2287" i="5"/>
  <c r="J2287" i="5"/>
  <c r="G2287" i="5"/>
  <c r="E2287" i="5"/>
  <c r="J2288" i="5"/>
  <c r="I2288" i="5"/>
  <c r="H2288" i="5"/>
  <c r="G2288" i="5"/>
  <c r="F2288" i="5"/>
  <c r="R2288" i="5"/>
  <c r="E2288" i="5"/>
  <c r="J2289" i="5"/>
  <c r="R2289" i="5"/>
  <c r="G2289" i="5"/>
  <c r="F2289" i="5"/>
  <c r="I2289" i="5"/>
  <c r="H2289" i="5"/>
  <c r="E2289" i="5"/>
  <c r="F2290" i="5"/>
  <c r="H2290" i="5"/>
  <c r="I2290" i="5"/>
  <c r="G2290" i="5"/>
  <c r="J2290" i="5"/>
  <c r="R2290" i="5"/>
  <c r="E2290" i="5"/>
  <c r="J2291" i="5"/>
  <c r="F2291" i="5"/>
  <c r="G2291" i="5"/>
  <c r="I2291" i="5"/>
  <c r="R2291" i="5"/>
  <c r="H2291" i="5"/>
  <c r="E2291" i="5"/>
  <c r="F2292" i="5"/>
  <c r="J2292" i="5"/>
  <c r="H2292" i="5"/>
  <c r="R2292" i="5"/>
  <c r="G2292" i="5"/>
  <c r="I2292" i="5"/>
  <c r="E2292" i="5"/>
  <c r="J2293" i="5"/>
  <c r="H2293" i="5"/>
  <c r="I2293" i="5"/>
  <c r="F2293" i="5"/>
  <c r="G2293" i="5"/>
  <c r="R2293" i="5"/>
  <c r="E2293" i="5"/>
  <c r="F2295" i="5"/>
  <c r="H2295" i="5"/>
  <c r="G2295" i="5"/>
  <c r="J2295" i="5"/>
  <c r="R2295" i="5"/>
  <c r="I2295" i="5"/>
  <c r="E2295" i="5"/>
  <c r="G2296" i="5"/>
  <c r="F2296" i="5"/>
  <c r="J2296" i="5"/>
  <c r="H2296" i="5"/>
  <c r="R2296" i="5"/>
  <c r="I2296" i="5"/>
  <c r="E2296" i="5"/>
  <c r="I2297" i="5"/>
  <c r="J2297" i="5"/>
  <c r="G2297" i="5"/>
  <c r="H2297" i="5"/>
  <c r="F2297" i="5"/>
  <c r="R2297" i="5"/>
  <c r="E2297" i="5"/>
  <c r="F2298" i="5"/>
  <c r="H2298" i="5"/>
  <c r="G2298" i="5"/>
  <c r="J2298" i="5"/>
  <c r="I2298" i="5"/>
  <c r="R2298" i="5"/>
  <c r="E2298" i="5"/>
  <c r="F2301" i="5"/>
  <c r="R2301" i="5"/>
  <c r="G2301" i="5"/>
  <c r="I2301" i="5"/>
  <c r="H2301" i="5"/>
  <c r="J2301" i="5"/>
  <c r="E2301" i="5"/>
  <c r="R2302" i="5"/>
  <c r="I2302" i="5"/>
  <c r="H2302" i="5"/>
  <c r="F2302" i="5"/>
  <c r="J2302" i="5"/>
  <c r="G2302" i="5"/>
  <c r="E2302" i="5"/>
  <c r="G2305" i="5"/>
  <c r="J2305" i="5"/>
  <c r="I2305" i="5"/>
  <c r="R2305" i="5"/>
  <c r="H2305" i="5"/>
  <c r="F2305" i="5"/>
  <c r="E2305" i="5"/>
  <c r="J2306" i="5"/>
  <c r="I2306" i="5"/>
  <c r="R2306" i="5"/>
  <c r="F2306" i="5"/>
  <c r="H2306" i="5"/>
  <c r="G2306" i="5"/>
  <c r="E2306" i="5"/>
  <c r="G2307" i="5"/>
  <c r="J2307" i="5"/>
  <c r="R2307" i="5"/>
  <c r="I2307" i="5"/>
  <c r="H2307" i="5"/>
  <c r="F2307" i="5"/>
  <c r="E2307" i="5"/>
  <c r="G2308" i="5"/>
  <c r="I2308" i="5"/>
  <c r="F2308" i="5"/>
  <c r="H2308" i="5"/>
  <c r="R2308" i="5"/>
  <c r="J2308" i="5"/>
  <c r="E2308" i="5"/>
  <c r="J2309" i="5"/>
  <c r="I2309" i="5"/>
  <c r="F2309" i="5"/>
  <c r="G2309" i="5"/>
  <c r="R2309" i="5"/>
  <c r="H2309" i="5"/>
  <c r="E2309" i="5"/>
  <c r="G2310" i="5"/>
  <c r="J2310" i="5"/>
  <c r="R2310" i="5"/>
  <c r="F2310" i="5"/>
  <c r="H2310" i="5"/>
  <c r="I2310" i="5"/>
  <c r="E2310" i="5"/>
  <c r="F2311" i="5"/>
  <c r="J2311" i="5"/>
  <c r="I2311" i="5"/>
  <c r="H2311" i="5"/>
  <c r="G2311" i="5"/>
  <c r="R2311" i="5"/>
  <c r="E2311" i="5"/>
  <c r="F2312" i="5"/>
  <c r="I2312" i="5"/>
  <c r="J2312" i="5"/>
  <c r="R2312" i="5"/>
  <c r="H2312" i="5"/>
  <c r="G2312" i="5"/>
  <c r="E2312" i="5"/>
  <c r="R2313" i="5"/>
  <c r="I2313" i="5"/>
  <c r="J2313" i="5"/>
  <c r="F2313" i="5"/>
  <c r="H2313" i="5"/>
  <c r="G2313" i="5"/>
  <c r="E2313" i="5"/>
  <c r="F2314" i="5"/>
  <c r="H2314" i="5"/>
  <c r="R2314" i="5"/>
  <c r="J2314" i="5"/>
  <c r="I2314" i="5"/>
  <c r="G2314" i="5"/>
  <c r="E2314" i="5"/>
  <c r="R2318" i="5"/>
  <c r="H2318" i="5"/>
  <c r="F2318" i="5"/>
  <c r="J2318" i="5"/>
  <c r="I2318" i="5"/>
  <c r="E2318" i="5"/>
  <c r="R2320" i="5"/>
  <c r="H2320" i="5"/>
  <c r="I2320" i="5"/>
  <c r="F2320" i="5"/>
  <c r="G2320" i="5"/>
  <c r="J2320" i="5"/>
  <c r="E2320" i="5"/>
  <c r="F2324" i="5"/>
  <c r="G2324" i="5"/>
  <c r="R2324" i="5"/>
  <c r="H2324" i="5"/>
  <c r="J2324" i="5"/>
  <c r="I2324" i="5"/>
  <c r="E2324" i="5"/>
  <c r="H2325" i="5"/>
  <c r="F2325" i="5"/>
  <c r="G2325" i="5"/>
  <c r="R2325" i="5"/>
  <c r="J2325" i="5"/>
  <c r="I2325" i="5"/>
  <c r="E2325" i="5"/>
  <c r="J2326" i="5"/>
  <c r="H2326" i="5"/>
  <c r="R2326" i="5"/>
  <c r="F2326" i="5"/>
  <c r="I2326" i="5"/>
  <c r="G2326" i="5"/>
  <c r="E2326" i="5"/>
  <c r="G2327" i="5"/>
  <c r="J2327" i="5"/>
  <c r="R2327" i="5"/>
  <c r="H2327" i="5"/>
  <c r="I2327" i="5"/>
  <c r="F2327" i="5"/>
  <c r="E2327" i="5"/>
  <c r="I2328" i="5"/>
  <c r="H2328" i="5"/>
  <c r="G2328" i="5"/>
  <c r="F2328" i="5"/>
  <c r="R2328" i="5"/>
  <c r="J2328" i="5"/>
  <c r="E2328" i="5"/>
  <c r="R2329" i="5"/>
  <c r="J2329" i="5"/>
  <c r="I2329" i="5"/>
  <c r="G2329" i="5"/>
  <c r="H2329" i="5"/>
  <c r="F2329" i="5"/>
  <c r="E2329" i="5"/>
  <c r="G2330" i="5"/>
  <c r="I2330" i="5"/>
  <c r="F2330" i="5"/>
  <c r="H2330" i="5"/>
  <c r="R2330" i="5"/>
  <c r="J2330" i="5"/>
  <c r="E2330" i="5"/>
  <c r="G2331" i="5"/>
  <c r="F2331" i="5"/>
  <c r="J2331" i="5"/>
  <c r="H2331" i="5"/>
  <c r="I2331" i="5"/>
  <c r="R2331" i="5"/>
  <c r="E2331" i="5"/>
  <c r="F2332" i="5"/>
  <c r="I2332" i="5"/>
  <c r="J2332" i="5"/>
  <c r="H2332" i="5"/>
  <c r="G2332" i="5"/>
  <c r="R2332" i="5"/>
  <c r="E2332" i="5"/>
  <c r="G2333" i="5"/>
  <c r="J2333" i="5"/>
  <c r="H2333" i="5"/>
  <c r="F2333" i="5"/>
  <c r="I2333" i="5"/>
  <c r="R2333" i="5"/>
  <c r="E2333" i="5"/>
  <c r="H2334" i="5"/>
  <c r="F2334" i="5"/>
  <c r="R2334" i="5"/>
  <c r="I2334" i="5"/>
  <c r="G2334" i="5"/>
  <c r="J2334" i="5"/>
  <c r="E2334" i="5"/>
  <c r="F2335" i="5"/>
  <c r="I2335" i="5"/>
  <c r="R2335" i="5"/>
  <c r="H2335" i="5"/>
  <c r="G2335" i="5"/>
  <c r="J2335" i="5"/>
  <c r="E2335" i="5"/>
  <c r="J2336" i="5"/>
  <c r="R2336" i="5"/>
  <c r="H2336" i="5"/>
  <c r="F2336" i="5"/>
  <c r="G2336" i="5"/>
  <c r="I2336" i="5"/>
  <c r="E2336" i="5"/>
  <c r="I2337" i="5"/>
  <c r="F2337" i="5"/>
  <c r="H2337" i="5"/>
  <c r="J2337" i="5"/>
  <c r="R2337" i="5"/>
  <c r="G2337" i="5"/>
  <c r="E2337" i="5"/>
  <c r="J2338" i="5"/>
  <c r="I2338" i="5"/>
  <c r="G2338" i="5"/>
  <c r="F2338" i="5"/>
  <c r="H2338" i="5"/>
  <c r="R2338" i="5"/>
  <c r="E2338" i="5"/>
  <c r="H2339" i="5"/>
  <c r="J2339" i="5"/>
  <c r="F2339" i="5"/>
  <c r="G2339" i="5"/>
  <c r="R2339" i="5"/>
  <c r="I2339" i="5"/>
  <c r="E2339" i="5"/>
  <c r="F2340" i="5"/>
  <c r="H2340" i="5"/>
  <c r="G2340" i="5"/>
  <c r="J2340" i="5"/>
  <c r="R2340" i="5"/>
  <c r="I2340" i="5"/>
  <c r="E2340" i="5"/>
  <c r="H2341" i="5"/>
  <c r="G2341" i="5"/>
  <c r="F2341" i="5"/>
  <c r="I2341" i="5"/>
  <c r="J2341" i="5"/>
  <c r="R2341" i="5"/>
  <c r="E2341" i="5"/>
  <c r="H2342" i="5"/>
  <c r="J2342" i="5"/>
  <c r="G2342" i="5"/>
  <c r="I2342" i="5"/>
  <c r="R2342" i="5"/>
  <c r="F2342" i="5"/>
  <c r="E2342" i="5"/>
  <c r="J2343" i="5"/>
  <c r="H2343" i="5"/>
  <c r="G2343" i="5"/>
  <c r="F2343" i="5"/>
  <c r="R2343" i="5"/>
  <c r="I2343" i="5"/>
  <c r="E2343" i="5"/>
  <c r="R2344" i="5"/>
  <c r="F2344" i="5"/>
  <c r="G2344" i="5"/>
  <c r="H2344" i="5"/>
  <c r="J2344" i="5"/>
  <c r="I2344" i="5"/>
  <c r="E2344" i="5"/>
  <c r="R2345" i="5"/>
  <c r="I2345" i="5"/>
  <c r="J2345" i="5"/>
  <c r="G2345" i="5"/>
  <c r="F2345" i="5"/>
  <c r="H2345" i="5"/>
  <c r="E2345" i="5"/>
  <c r="F2346" i="5"/>
  <c r="R2346" i="5"/>
  <c r="J2346" i="5"/>
  <c r="H2346" i="5"/>
  <c r="G2346" i="5"/>
  <c r="I2346" i="5"/>
  <c r="E2346" i="5"/>
  <c r="G2347" i="5"/>
  <c r="R2347" i="5"/>
  <c r="F2347" i="5"/>
  <c r="J2347" i="5"/>
  <c r="H2347" i="5"/>
  <c r="I2347" i="5"/>
  <c r="E2347" i="5"/>
  <c r="J2348" i="5"/>
  <c r="I2348" i="5"/>
  <c r="H2348" i="5"/>
  <c r="R2348" i="5"/>
  <c r="F2348" i="5"/>
  <c r="G2348" i="5"/>
  <c r="E2348" i="5"/>
  <c r="R2349" i="5"/>
  <c r="H2349" i="5"/>
  <c r="I2349" i="5"/>
  <c r="F2349" i="5"/>
  <c r="J2349" i="5"/>
  <c r="G2349" i="5"/>
  <c r="E2349" i="5"/>
  <c r="R2350" i="5"/>
  <c r="J2350" i="5"/>
  <c r="F2350" i="5"/>
  <c r="I2350" i="5"/>
  <c r="H2350" i="5"/>
  <c r="E2350" i="5"/>
  <c r="F2351" i="5"/>
  <c r="H2351" i="5"/>
  <c r="G2351" i="5"/>
  <c r="J2351" i="5"/>
  <c r="I2351" i="5"/>
  <c r="R2351" i="5"/>
  <c r="E2351" i="5"/>
  <c r="H2352" i="5"/>
  <c r="F2352" i="5"/>
  <c r="J2352" i="5"/>
  <c r="G2352" i="5"/>
  <c r="R2352" i="5"/>
  <c r="I2352" i="5"/>
  <c r="E2352" i="5"/>
  <c r="R2353" i="5"/>
  <c r="I2353" i="5"/>
  <c r="H2353" i="5"/>
  <c r="G2353" i="5"/>
  <c r="F2353" i="5"/>
  <c r="J2353" i="5"/>
  <c r="E2353" i="5"/>
  <c r="R2354" i="5"/>
  <c r="G2354" i="5"/>
  <c r="F2354" i="5"/>
  <c r="H2354" i="5"/>
  <c r="J2354" i="5"/>
  <c r="I2354" i="5"/>
  <c r="E2354" i="5"/>
  <c r="F2355" i="5"/>
  <c r="H2355" i="5"/>
  <c r="G2355" i="5"/>
  <c r="I2355" i="5"/>
  <c r="R2355" i="5"/>
  <c r="J2355" i="5"/>
  <c r="E2355" i="5"/>
  <c r="R2356" i="5"/>
  <c r="H2356" i="5"/>
  <c r="F2356" i="5"/>
  <c r="I2356" i="5"/>
  <c r="G2356" i="5"/>
  <c r="J2356" i="5"/>
  <c r="E2356" i="5"/>
  <c r="G2357" i="5"/>
  <c r="I2357" i="5"/>
  <c r="H2357" i="5"/>
  <c r="R2357" i="5"/>
  <c r="F2357" i="5"/>
  <c r="J2357" i="5"/>
  <c r="E2357" i="5"/>
  <c r="R2358" i="5"/>
  <c r="J2358" i="5"/>
  <c r="H2358" i="5"/>
  <c r="I2358" i="5"/>
  <c r="F2358" i="5"/>
  <c r="E2358" i="5"/>
  <c r="G2359" i="5"/>
  <c r="I2359" i="5"/>
  <c r="F2359" i="5"/>
  <c r="H2359" i="5"/>
  <c r="R2359" i="5"/>
  <c r="J2359" i="5"/>
  <c r="E2359" i="5"/>
  <c r="F2360" i="5"/>
  <c r="I2360" i="5"/>
  <c r="J2360" i="5"/>
  <c r="H2360" i="5"/>
  <c r="R2360" i="5"/>
  <c r="G2360" i="5"/>
  <c r="E2360" i="5"/>
  <c r="R2361" i="5"/>
  <c r="F2361" i="5"/>
  <c r="I2361" i="5"/>
  <c r="J2361" i="5"/>
  <c r="G2361" i="5"/>
  <c r="H2361" i="5"/>
  <c r="E2361" i="5"/>
  <c r="H2362" i="5"/>
  <c r="G2362" i="5"/>
  <c r="R2362" i="5"/>
  <c r="F2362" i="5"/>
  <c r="I2362" i="5"/>
  <c r="J2362" i="5"/>
  <c r="E2362" i="5"/>
  <c r="G2363" i="5"/>
  <c r="R2363" i="5"/>
  <c r="F2363" i="5"/>
  <c r="H2363" i="5"/>
  <c r="J2363" i="5"/>
  <c r="I2363" i="5"/>
  <c r="E2363" i="5"/>
  <c r="J2364" i="5"/>
  <c r="R2364" i="5"/>
  <c r="I2364" i="5"/>
  <c r="F2364" i="5"/>
  <c r="G2364" i="5"/>
  <c r="H2364" i="5"/>
  <c r="E2364" i="5"/>
  <c r="G2365" i="5"/>
  <c r="R2365" i="5"/>
  <c r="H2365" i="5"/>
  <c r="I2365" i="5"/>
  <c r="J2365" i="5"/>
  <c r="F2365" i="5"/>
  <c r="E2365" i="5"/>
  <c r="R2366" i="5"/>
  <c r="F2366" i="5"/>
  <c r="I2366" i="5"/>
  <c r="J2366" i="5"/>
  <c r="G2366" i="5"/>
  <c r="H2366" i="5"/>
  <c r="E2366" i="5"/>
  <c r="F2367" i="5"/>
  <c r="G2367" i="5"/>
  <c r="J2367" i="5"/>
  <c r="R2367" i="5"/>
  <c r="I2367" i="5"/>
  <c r="H2367" i="5"/>
  <c r="E2367" i="5"/>
  <c r="F2368" i="5"/>
  <c r="H2368" i="5"/>
  <c r="J2368" i="5"/>
  <c r="G2368" i="5"/>
  <c r="I2368" i="5"/>
  <c r="R2368" i="5"/>
  <c r="E2368" i="5"/>
  <c r="R2369" i="5"/>
  <c r="J2369" i="5"/>
  <c r="G2369" i="5"/>
  <c r="H2369" i="5"/>
  <c r="F2369" i="5"/>
  <c r="I2369" i="5"/>
  <c r="E2369" i="5"/>
  <c r="H2370" i="5"/>
  <c r="J2370" i="5"/>
  <c r="G2370" i="5"/>
  <c r="R2370" i="5"/>
  <c r="F2370" i="5"/>
  <c r="I2370" i="5"/>
  <c r="E2370" i="5"/>
  <c r="G2371" i="5"/>
  <c r="I2371" i="5"/>
  <c r="J2371" i="5"/>
  <c r="F2371" i="5"/>
  <c r="H2371" i="5"/>
  <c r="R2371" i="5"/>
  <c r="E2371" i="5"/>
  <c r="G2372" i="5"/>
  <c r="I2372" i="5"/>
  <c r="J2372" i="5"/>
  <c r="R2372" i="5"/>
  <c r="F2372" i="5"/>
  <c r="H2372" i="5"/>
  <c r="E2372" i="5"/>
  <c r="I2373" i="5"/>
  <c r="G2373" i="5"/>
  <c r="R2373" i="5"/>
  <c r="J2373" i="5"/>
  <c r="F2373" i="5"/>
  <c r="H2373" i="5"/>
  <c r="E2373" i="5"/>
  <c r="G2374" i="5"/>
  <c r="H2374" i="5"/>
  <c r="R2374" i="5"/>
  <c r="J2374" i="5"/>
  <c r="F2374" i="5"/>
  <c r="I2374" i="5"/>
  <c r="E2374" i="5"/>
  <c r="R2375" i="5"/>
  <c r="F2375" i="5"/>
  <c r="J2375" i="5"/>
  <c r="H2375" i="5"/>
  <c r="G2375" i="5"/>
  <c r="I2375" i="5"/>
  <c r="E2375" i="5"/>
  <c r="R2376" i="5"/>
  <c r="F2376" i="5"/>
  <c r="H2376" i="5"/>
  <c r="I2376" i="5"/>
  <c r="G2376" i="5"/>
  <c r="J2376" i="5"/>
  <c r="E2376" i="5"/>
  <c r="G2377" i="5"/>
  <c r="J2377" i="5"/>
  <c r="I2377" i="5"/>
  <c r="H2377" i="5"/>
  <c r="F2377" i="5"/>
  <c r="R2377" i="5"/>
  <c r="E2377" i="5"/>
  <c r="H2378" i="5"/>
  <c r="I2378" i="5"/>
  <c r="F2378" i="5"/>
  <c r="R2378" i="5"/>
  <c r="G2378" i="5"/>
  <c r="J2378" i="5"/>
  <c r="E2378" i="5"/>
  <c r="J2379" i="5"/>
  <c r="F2379" i="5"/>
  <c r="G2379" i="5"/>
  <c r="R2379" i="5"/>
  <c r="I2379" i="5"/>
  <c r="H2379" i="5"/>
  <c r="E2379" i="5"/>
  <c r="F2380" i="5"/>
  <c r="G2380" i="5"/>
  <c r="R2380" i="5"/>
  <c r="H2380" i="5"/>
  <c r="I2380" i="5"/>
  <c r="J2380" i="5"/>
  <c r="E2380" i="5"/>
  <c r="R2381" i="5"/>
  <c r="F2381" i="5"/>
  <c r="J2381" i="5"/>
  <c r="G2381" i="5"/>
  <c r="H2381" i="5"/>
  <c r="I2381" i="5"/>
  <c r="E2381" i="5"/>
  <c r="I2382" i="5"/>
  <c r="H2382" i="5"/>
  <c r="J2382" i="5"/>
  <c r="F2382" i="5"/>
  <c r="R2382" i="5"/>
  <c r="E2382" i="5"/>
  <c r="J2383" i="5"/>
  <c r="F2383" i="5"/>
  <c r="I2383" i="5"/>
  <c r="G2383" i="5"/>
  <c r="R2383" i="5"/>
  <c r="H2383" i="5"/>
  <c r="E2383" i="5"/>
  <c r="J2384" i="5"/>
  <c r="G2384" i="5"/>
  <c r="I2384" i="5"/>
  <c r="R2384" i="5"/>
  <c r="F2384" i="5"/>
  <c r="H2384" i="5"/>
  <c r="E2384" i="5"/>
  <c r="J2385" i="5"/>
  <c r="R2385" i="5"/>
  <c r="I2385" i="5"/>
  <c r="H2385" i="5"/>
  <c r="G2385" i="5"/>
  <c r="F2385" i="5"/>
  <c r="E2385" i="5"/>
  <c r="J2386" i="5"/>
  <c r="R2386" i="5"/>
  <c r="I2386" i="5"/>
  <c r="G2386" i="5"/>
  <c r="H2386" i="5"/>
  <c r="F2386" i="5"/>
  <c r="E2386" i="5"/>
  <c r="R2387" i="5"/>
  <c r="G2387" i="5"/>
  <c r="F2387" i="5"/>
  <c r="H2387" i="5"/>
  <c r="J2387" i="5"/>
  <c r="I2387" i="5"/>
  <c r="E2387" i="5"/>
  <c r="G2388" i="5"/>
  <c r="I2388" i="5"/>
  <c r="H2388" i="5"/>
  <c r="F2388" i="5"/>
  <c r="R2388" i="5"/>
  <c r="J2388" i="5"/>
  <c r="E2388" i="5"/>
  <c r="R2389" i="5"/>
  <c r="J2389" i="5"/>
  <c r="G2389" i="5"/>
  <c r="H2389" i="5"/>
  <c r="F2389" i="5"/>
  <c r="I2389" i="5"/>
  <c r="E2389" i="5"/>
  <c r="G2390" i="5"/>
  <c r="R2390" i="5"/>
  <c r="F2390" i="5"/>
  <c r="J2390" i="5"/>
  <c r="I2390" i="5"/>
  <c r="H2390" i="5"/>
  <c r="E2390" i="5"/>
  <c r="F2391" i="5"/>
  <c r="H2391" i="5"/>
  <c r="R2391" i="5"/>
  <c r="I2391" i="5"/>
  <c r="G2391" i="5"/>
  <c r="J2391" i="5"/>
  <c r="E2391" i="5"/>
  <c r="F2392" i="5"/>
  <c r="I2392" i="5"/>
  <c r="H2392" i="5"/>
  <c r="J2392" i="5"/>
  <c r="R2392" i="5"/>
  <c r="G2392" i="5"/>
  <c r="E2392" i="5"/>
  <c r="H2393" i="5"/>
  <c r="I2393" i="5"/>
  <c r="R2393" i="5"/>
  <c r="J2393" i="5"/>
  <c r="F2393" i="5"/>
  <c r="E2393" i="5"/>
  <c r="J2394" i="5"/>
  <c r="I2394" i="5"/>
  <c r="R2394" i="5"/>
  <c r="H2394" i="5"/>
  <c r="F2394" i="5"/>
  <c r="G2394" i="5"/>
  <c r="E2394" i="5"/>
  <c r="R2395" i="5"/>
  <c r="G2395" i="5"/>
  <c r="J2395" i="5"/>
  <c r="F2395" i="5"/>
  <c r="I2395" i="5"/>
  <c r="H2395" i="5"/>
  <c r="E2395" i="5"/>
  <c r="G2396" i="5"/>
  <c r="H2396" i="5"/>
  <c r="J2396" i="5"/>
  <c r="R2396" i="5"/>
  <c r="F2396" i="5"/>
  <c r="I2396" i="5"/>
  <c r="E2396" i="5"/>
  <c r="R2397" i="5"/>
  <c r="I2397" i="5"/>
  <c r="H2397" i="5"/>
  <c r="J2397" i="5"/>
  <c r="G2397" i="5"/>
  <c r="F2397" i="5"/>
  <c r="E2397" i="5"/>
  <c r="R2398" i="5"/>
  <c r="G2398" i="5"/>
  <c r="I2398" i="5"/>
  <c r="J2398" i="5"/>
  <c r="H2398" i="5"/>
  <c r="F2398" i="5"/>
  <c r="E2398" i="5"/>
  <c r="R2399" i="5"/>
  <c r="G2399" i="5"/>
  <c r="J2399" i="5"/>
  <c r="I2399" i="5"/>
  <c r="H2399" i="5"/>
  <c r="F2399" i="5"/>
  <c r="E2399" i="5"/>
  <c r="I2400" i="5"/>
  <c r="F2400" i="5"/>
  <c r="G2400" i="5"/>
  <c r="R2400" i="5"/>
  <c r="J2400" i="5"/>
  <c r="H2400" i="5"/>
  <c r="E2400" i="5"/>
  <c r="G2401" i="5"/>
  <c r="H2401" i="5"/>
  <c r="R2401" i="5"/>
  <c r="F2401" i="5"/>
  <c r="I2401" i="5"/>
  <c r="J2401" i="5"/>
  <c r="E2401" i="5"/>
  <c r="I2402" i="5"/>
  <c r="G2402" i="5"/>
  <c r="R2402" i="5"/>
  <c r="F2402" i="5"/>
  <c r="J2402" i="5"/>
  <c r="H2402" i="5"/>
  <c r="E2402" i="5"/>
  <c r="F2403" i="5"/>
  <c r="H2403" i="5"/>
  <c r="R2403" i="5"/>
  <c r="G2403" i="5"/>
  <c r="J2403" i="5"/>
  <c r="I2403" i="5"/>
  <c r="E2403" i="5"/>
  <c r="F2404" i="5"/>
  <c r="H2404" i="5"/>
  <c r="I2404" i="5"/>
  <c r="G2404" i="5"/>
  <c r="R2404" i="5"/>
  <c r="J2404" i="5"/>
  <c r="E2404" i="5"/>
  <c r="F2405" i="5"/>
  <c r="G2405" i="5"/>
  <c r="I2405" i="5"/>
  <c r="J2405" i="5"/>
  <c r="H2405" i="5"/>
  <c r="R2405" i="5"/>
  <c r="E2405" i="5"/>
  <c r="R2406" i="5"/>
  <c r="H2406" i="5"/>
  <c r="I2406" i="5"/>
  <c r="G2406" i="5"/>
  <c r="F2406" i="5"/>
  <c r="J2406" i="5"/>
  <c r="E2406" i="5"/>
  <c r="I2407" i="5"/>
  <c r="J2407" i="5"/>
  <c r="R2407" i="5"/>
  <c r="F2407" i="5"/>
  <c r="G2407" i="5"/>
  <c r="H2407" i="5"/>
  <c r="E2407" i="5"/>
  <c r="F2408" i="5"/>
  <c r="I2408" i="5"/>
  <c r="R2408" i="5"/>
  <c r="H2408" i="5"/>
  <c r="G2408" i="5"/>
  <c r="J2408" i="5"/>
  <c r="E2408" i="5"/>
  <c r="I2409" i="5"/>
  <c r="J2409" i="5"/>
  <c r="R2409" i="5"/>
  <c r="F2409" i="5"/>
  <c r="H2409" i="5"/>
  <c r="G2409" i="5"/>
  <c r="E2409" i="5"/>
  <c r="R2410" i="5"/>
  <c r="F2410" i="5"/>
  <c r="G2410" i="5"/>
  <c r="I2410" i="5"/>
  <c r="H2410" i="5"/>
  <c r="J2410" i="5"/>
  <c r="E2410" i="5"/>
  <c r="J2411" i="5"/>
  <c r="R2411" i="5"/>
  <c r="H2411" i="5"/>
  <c r="I2411" i="5"/>
  <c r="F2411" i="5"/>
  <c r="G2411" i="5"/>
  <c r="E2411" i="5"/>
  <c r="F2412" i="5"/>
  <c r="R2412" i="5"/>
  <c r="I2412" i="5"/>
  <c r="G2412" i="5"/>
  <c r="H2412" i="5"/>
  <c r="J2412" i="5"/>
  <c r="E2412" i="5"/>
  <c r="H2413" i="5"/>
  <c r="I2413" i="5"/>
  <c r="G2413" i="5"/>
  <c r="F2413" i="5"/>
  <c r="J2413" i="5"/>
  <c r="R2413" i="5"/>
  <c r="E2413" i="5"/>
  <c r="G2414" i="5"/>
  <c r="F2414" i="5"/>
  <c r="H2414" i="5"/>
  <c r="R2414" i="5"/>
  <c r="J2414" i="5"/>
  <c r="I2414" i="5"/>
  <c r="E2414" i="5"/>
  <c r="H2415" i="5"/>
  <c r="I2415" i="5"/>
  <c r="J2415" i="5"/>
  <c r="R2415" i="5"/>
  <c r="G2415" i="5"/>
  <c r="F2415" i="5"/>
  <c r="E2415" i="5"/>
  <c r="I2416" i="5"/>
  <c r="R2416" i="5"/>
  <c r="J2416" i="5"/>
  <c r="H2416" i="5"/>
  <c r="G2416" i="5"/>
  <c r="F2416" i="5"/>
  <c r="E2416" i="5"/>
  <c r="G2417" i="5"/>
  <c r="F2417" i="5"/>
  <c r="J2417" i="5"/>
  <c r="H2417" i="5"/>
  <c r="I2417" i="5"/>
  <c r="R2417" i="5"/>
  <c r="E2417" i="5"/>
  <c r="H2418" i="5"/>
  <c r="R2418" i="5"/>
  <c r="I2418" i="5"/>
  <c r="F2418" i="5"/>
  <c r="J2418" i="5"/>
  <c r="G2418" i="5"/>
  <c r="E2418" i="5"/>
  <c r="I2419" i="5"/>
  <c r="G2419" i="5"/>
  <c r="R2419" i="5"/>
  <c r="J2419" i="5"/>
  <c r="H2419" i="5"/>
  <c r="F2419" i="5"/>
  <c r="E2419" i="5"/>
  <c r="F2420" i="5"/>
  <c r="R2420" i="5"/>
  <c r="H2420" i="5"/>
  <c r="I2420" i="5"/>
  <c r="G2420" i="5"/>
  <c r="J2420" i="5"/>
  <c r="E2420" i="5"/>
  <c r="I2421" i="5"/>
  <c r="F2421" i="5"/>
  <c r="J2421" i="5"/>
  <c r="H2421" i="5"/>
  <c r="R2421" i="5"/>
  <c r="G2421" i="5"/>
  <c r="E2421" i="5"/>
  <c r="R2422" i="5"/>
  <c r="F2422" i="5"/>
  <c r="H2422" i="5"/>
  <c r="J2422" i="5"/>
  <c r="G2422" i="5"/>
  <c r="I2422" i="5"/>
  <c r="E2422" i="5"/>
  <c r="H2423" i="5"/>
  <c r="F2423" i="5"/>
  <c r="G2423" i="5"/>
  <c r="R2423" i="5"/>
  <c r="J2423" i="5"/>
  <c r="I2423" i="5"/>
  <c r="E2423" i="5"/>
  <c r="G2424" i="5"/>
  <c r="R2424" i="5"/>
  <c r="I2424" i="5"/>
  <c r="H2424" i="5"/>
  <c r="F2424" i="5"/>
  <c r="J2424" i="5"/>
  <c r="E2424" i="5"/>
  <c r="F2425" i="5"/>
  <c r="H2425" i="5"/>
  <c r="R2425" i="5"/>
  <c r="J2425" i="5"/>
  <c r="I2425" i="5"/>
  <c r="G2425" i="5"/>
  <c r="E2425" i="5"/>
  <c r="I2426" i="5"/>
  <c r="F2426" i="5"/>
  <c r="J2426" i="5"/>
  <c r="G2426" i="5"/>
  <c r="R2426" i="5"/>
  <c r="H2426" i="5"/>
  <c r="E2426" i="5"/>
  <c r="H2427" i="5"/>
  <c r="F2427" i="5"/>
  <c r="J2427" i="5"/>
  <c r="R2427" i="5"/>
  <c r="I2427" i="5"/>
  <c r="G2427" i="5"/>
  <c r="E2427" i="5"/>
  <c r="J2428" i="5"/>
  <c r="R2428" i="5"/>
  <c r="I2428" i="5"/>
  <c r="G2428" i="5"/>
  <c r="H2428" i="5"/>
  <c r="F2428" i="5"/>
  <c r="E2428" i="5"/>
  <c r="H2429" i="5"/>
  <c r="J2429" i="5"/>
  <c r="F2429" i="5"/>
  <c r="R2429" i="5"/>
  <c r="I2429" i="5"/>
  <c r="G2429" i="5"/>
  <c r="E2429" i="5"/>
  <c r="J2430" i="5"/>
  <c r="H2430" i="5"/>
  <c r="G2430" i="5"/>
  <c r="I2430" i="5"/>
  <c r="R2430" i="5"/>
  <c r="F2430" i="5"/>
  <c r="E2430" i="5"/>
  <c r="J2431" i="5"/>
  <c r="F2431" i="5"/>
  <c r="G2431" i="5"/>
  <c r="R2431" i="5"/>
  <c r="H2431" i="5"/>
  <c r="I2431" i="5"/>
  <c r="E2431" i="5"/>
  <c r="H2432" i="5"/>
  <c r="I2432" i="5"/>
  <c r="G2432" i="5"/>
  <c r="F2432" i="5"/>
  <c r="J2432" i="5"/>
  <c r="R2432" i="5"/>
  <c r="E2432" i="5"/>
  <c r="I2433" i="5"/>
  <c r="H2433" i="5"/>
  <c r="R2433" i="5"/>
  <c r="J2433" i="5"/>
  <c r="G2433" i="5"/>
  <c r="F2433" i="5"/>
  <c r="E2433" i="5"/>
  <c r="J2434" i="5"/>
  <c r="F2434" i="5"/>
  <c r="G2434" i="5"/>
  <c r="R2434" i="5"/>
  <c r="I2434" i="5"/>
  <c r="H2434" i="5"/>
  <c r="E2434" i="5"/>
  <c r="G2435" i="5"/>
  <c r="J2435" i="5"/>
  <c r="F2435" i="5"/>
  <c r="I2435" i="5"/>
  <c r="H2435" i="5"/>
  <c r="R2435" i="5"/>
  <c r="E2435" i="5"/>
  <c r="F2436" i="5"/>
  <c r="H2436" i="5"/>
  <c r="J2436" i="5"/>
  <c r="G2436" i="5"/>
  <c r="R2436" i="5"/>
  <c r="I2436" i="5"/>
  <c r="E2436" i="5"/>
  <c r="R2437" i="5"/>
  <c r="F2437" i="5"/>
  <c r="G2437" i="5"/>
  <c r="I2437" i="5"/>
  <c r="J2437" i="5"/>
  <c r="H2437" i="5"/>
  <c r="E2437" i="5"/>
  <c r="R2438" i="5"/>
  <c r="I2438" i="5"/>
  <c r="H2438" i="5"/>
  <c r="G2438" i="5"/>
  <c r="J2438" i="5"/>
  <c r="F2438" i="5"/>
  <c r="E2438" i="5"/>
  <c r="J2439" i="5"/>
  <c r="H2439" i="5"/>
  <c r="R2439" i="5"/>
  <c r="G2439" i="5"/>
  <c r="F2439" i="5"/>
  <c r="I2439" i="5"/>
  <c r="E2439" i="5"/>
  <c r="F2440" i="5"/>
  <c r="H2440" i="5"/>
  <c r="R2440" i="5"/>
  <c r="J2440" i="5"/>
  <c r="G2440" i="5"/>
  <c r="I2440" i="5"/>
  <c r="E2440" i="5"/>
  <c r="F2441" i="5"/>
  <c r="R2441" i="5"/>
  <c r="H2441" i="5"/>
  <c r="J2441" i="5"/>
  <c r="G2441" i="5"/>
  <c r="I2441" i="5"/>
  <c r="E2441" i="5"/>
  <c r="G2442" i="5"/>
  <c r="R2442" i="5"/>
  <c r="J2442" i="5"/>
  <c r="F2442" i="5"/>
  <c r="H2442" i="5"/>
  <c r="I2442" i="5"/>
  <c r="E2442" i="5"/>
  <c r="G2443" i="5"/>
  <c r="J2443" i="5"/>
  <c r="H2443" i="5"/>
  <c r="F2443" i="5"/>
  <c r="I2443" i="5"/>
  <c r="R2443" i="5"/>
  <c r="E2443" i="5"/>
  <c r="G2444" i="5"/>
  <c r="F2444" i="5"/>
  <c r="H2444" i="5"/>
  <c r="R2444" i="5"/>
  <c r="I2444" i="5"/>
  <c r="J2444" i="5"/>
  <c r="E2444" i="5"/>
  <c r="G2445" i="5"/>
  <c r="I2445" i="5"/>
  <c r="F2445" i="5"/>
  <c r="H2445" i="5"/>
  <c r="J2445" i="5"/>
  <c r="R2445" i="5"/>
  <c r="E2445" i="5"/>
  <c r="R2446" i="5"/>
  <c r="H2446" i="5"/>
  <c r="J2446" i="5"/>
  <c r="I2446" i="5"/>
  <c r="F2446" i="5"/>
  <c r="E2446" i="5"/>
  <c r="I2447" i="5"/>
  <c r="J2447" i="5"/>
  <c r="R2447" i="5"/>
  <c r="F2447" i="5"/>
  <c r="G2447" i="5"/>
  <c r="H2447" i="5"/>
  <c r="E2447" i="5"/>
  <c r="G2448" i="5"/>
  <c r="J2448" i="5"/>
  <c r="F2448" i="5"/>
  <c r="I2448" i="5"/>
  <c r="H2448" i="5"/>
  <c r="R2448" i="5"/>
  <c r="E2448" i="5"/>
  <c r="H2449" i="5"/>
  <c r="I2449" i="5"/>
  <c r="F2449" i="5"/>
  <c r="R2449" i="5"/>
  <c r="J2449" i="5"/>
  <c r="E2449" i="5"/>
  <c r="R2450" i="5"/>
  <c r="I2450" i="5"/>
  <c r="G2450" i="5"/>
  <c r="J2450" i="5"/>
  <c r="F2450" i="5"/>
  <c r="H2450" i="5"/>
  <c r="E2450" i="5"/>
  <c r="H2451" i="5"/>
  <c r="J2451" i="5"/>
  <c r="G2451" i="5"/>
  <c r="F2451" i="5"/>
  <c r="I2451" i="5"/>
  <c r="R2451" i="5"/>
  <c r="E2451" i="5"/>
  <c r="J2452" i="5"/>
  <c r="I2452" i="5"/>
  <c r="R2452" i="5"/>
  <c r="H2452" i="5"/>
  <c r="G2452" i="5"/>
  <c r="F2452" i="5"/>
  <c r="E2452" i="5"/>
  <c r="R2453" i="5"/>
  <c r="I2453" i="5"/>
  <c r="F2453" i="5"/>
  <c r="H2453" i="5"/>
  <c r="G2453" i="5"/>
  <c r="J2453" i="5"/>
  <c r="E2453" i="5"/>
  <c r="R2454" i="5"/>
  <c r="F2454" i="5"/>
  <c r="I2454" i="5"/>
  <c r="J2454" i="5"/>
  <c r="H2454" i="5"/>
  <c r="E2454" i="5"/>
  <c r="G2455" i="5"/>
  <c r="F2455" i="5"/>
  <c r="H2455" i="5"/>
  <c r="J2455" i="5"/>
  <c r="I2455" i="5"/>
  <c r="R2455" i="5"/>
  <c r="E2455" i="5"/>
  <c r="R2456" i="5"/>
  <c r="F2456" i="5"/>
  <c r="G2456" i="5"/>
  <c r="I2456" i="5"/>
  <c r="J2456" i="5"/>
  <c r="H2456" i="5"/>
  <c r="E2456" i="5"/>
  <c r="H2457" i="5"/>
  <c r="I2457" i="5"/>
  <c r="F2457" i="5"/>
  <c r="G2457" i="5"/>
  <c r="J2457" i="5"/>
  <c r="R2457" i="5"/>
  <c r="E2457" i="5"/>
  <c r="R2458" i="5"/>
  <c r="H2458" i="5"/>
  <c r="J2458" i="5"/>
  <c r="F2458" i="5"/>
  <c r="G2458" i="5"/>
  <c r="I2458" i="5"/>
  <c r="E2458" i="5"/>
  <c r="R2459" i="5"/>
  <c r="G2459" i="5"/>
  <c r="F2459" i="5"/>
  <c r="J2459" i="5"/>
  <c r="H2459" i="5"/>
  <c r="I2459" i="5"/>
  <c r="E2459" i="5"/>
  <c r="J2460" i="5"/>
  <c r="I2460" i="5"/>
  <c r="H2460" i="5"/>
  <c r="F2460" i="5"/>
  <c r="G2460" i="5"/>
  <c r="R2460" i="5"/>
  <c r="E2460" i="5"/>
  <c r="R2461" i="5"/>
  <c r="I2461" i="5"/>
  <c r="H2461" i="5"/>
  <c r="F2461" i="5"/>
  <c r="G2461" i="5"/>
  <c r="J2461" i="5"/>
  <c r="E2461" i="5"/>
  <c r="G2462" i="5"/>
  <c r="F2462" i="5"/>
  <c r="H2462" i="5"/>
  <c r="R2462" i="5"/>
  <c r="J2462" i="5"/>
  <c r="I2462" i="5"/>
  <c r="E2462" i="5"/>
  <c r="I2463" i="5"/>
  <c r="J2463" i="5"/>
  <c r="G2463" i="5"/>
  <c r="R2463" i="5"/>
  <c r="H2463" i="5"/>
  <c r="F2463" i="5"/>
  <c r="E2463" i="5"/>
  <c r="H2464" i="5"/>
  <c r="I2464" i="5"/>
  <c r="F2464" i="5"/>
  <c r="R2464" i="5"/>
  <c r="G2464" i="5"/>
  <c r="J2464" i="5"/>
  <c r="E2464" i="5"/>
  <c r="J2465" i="5"/>
  <c r="R2465" i="5"/>
  <c r="H2465" i="5"/>
  <c r="F2465" i="5"/>
  <c r="I2465" i="5"/>
  <c r="E2465" i="5"/>
  <c r="R2466" i="5"/>
  <c r="J2466" i="5"/>
  <c r="I2466" i="5"/>
  <c r="G2466" i="5"/>
  <c r="H2466" i="5"/>
  <c r="F2466" i="5"/>
  <c r="E2466" i="5"/>
  <c r="G2467" i="5"/>
  <c r="F2467" i="5"/>
  <c r="J2467" i="5"/>
  <c r="I2467" i="5"/>
  <c r="R2467" i="5"/>
  <c r="H2467" i="5"/>
  <c r="E2467" i="5"/>
  <c r="I2468" i="5"/>
  <c r="F2468" i="5"/>
  <c r="R2468" i="5"/>
  <c r="H2468" i="5"/>
  <c r="G2468" i="5"/>
  <c r="J2468" i="5"/>
  <c r="E2468" i="5"/>
  <c r="G2469" i="5"/>
  <c r="J2469" i="5"/>
  <c r="F2469" i="5"/>
  <c r="R2469" i="5"/>
  <c r="I2469" i="5"/>
  <c r="H2469" i="5"/>
  <c r="E2469" i="5"/>
  <c r="R2470" i="5"/>
  <c r="I2470" i="5"/>
  <c r="J2470" i="5"/>
  <c r="H2470" i="5"/>
  <c r="F2470" i="5"/>
  <c r="E2470" i="5"/>
  <c r="R2471" i="5"/>
  <c r="G2471" i="5"/>
  <c r="H2471" i="5"/>
  <c r="I2471" i="5"/>
  <c r="J2471" i="5"/>
  <c r="F2471" i="5"/>
  <c r="E2471" i="5"/>
  <c r="J2472" i="5"/>
  <c r="H2472" i="5"/>
  <c r="G2472" i="5"/>
  <c r="F2472" i="5"/>
  <c r="R2472" i="5"/>
  <c r="I2472" i="5"/>
  <c r="E2472" i="5"/>
  <c r="R2473" i="5"/>
  <c r="I2473" i="5"/>
  <c r="H2473" i="5"/>
  <c r="F2473" i="5"/>
  <c r="J2473" i="5"/>
  <c r="G2473" i="5"/>
  <c r="E2473" i="5"/>
  <c r="F2474" i="5"/>
  <c r="I2474" i="5"/>
  <c r="R2474" i="5"/>
  <c r="J2474" i="5"/>
  <c r="G2474" i="5"/>
  <c r="H2474" i="5"/>
  <c r="E2474" i="5"/>
  <c r="H2475" i="5"/>
  <c r="R2475" i="5"/>
  <c r="J2475" i="5"/>
  <c r="G2475" i="5"/>
  <c r="F2475" i="5"/>
  <c r="I2475" i="5"/>
  <c r="E2475" i="5"/>
  <c r="I2476" i="5"/>
  <c r="H2476" i="5"/>
  <c r="J2476" i="5"/>
  <c r="R2476" i="5"/>
  <c r="G2476" i="5"/>
  <c r="F2476" i="5"/>
  <c r="E2476" i="5"/>
  <c r="I2477" i="5"/>
  <c r="F2477" i="5"/>
  <c r="G2477" i="5"/>
  <c r="H2477" i="5"/>
  <c r="J2477" i="5"/>
  <c r="R2477" i="5"/>
  <c r="E2477" i="5"/>
  <c r="F2478" i="5"/>
  <c r="J2478" i="5"/>
  <c r="I2478" i="5"/>
  <c r="H2478" i="5"/>
  <c r="R2478" i="5"/>
  <c r="G2478" i="5"/>
  <c r="E2478" i="5"/>
  <c r="F2479" i="5"/>
  <c r="R2479" i="5"/>
  <c r="H2479" i="5"/>
  <c r="G2479" i="5"/>
  <c r="I2479" i="5"/>
  <c r="J2479" i="5"/>
  <c r="E2479" i="5"/>
  <c r="G2480" i="5"/>
  <c r="H2480" i="5"/>
  <c r="R2480" i="5"/>
  <c r="I2480" i="5"/>
  <c r="J2480" i="5"/>
  <c r="F2480" i="5"/>
  <c r="E2480" i="5"/>
  <c r="J2481" i="5"/>
  <c r="F2481" i="5"/>
  <c r="G2481" i="5"/>
  <c r="H2481" i="5"/>
  <c r="R2481" i="5"/>
  <c r="I2481" i="5"/>
  <c r="E2481" i="5"/>
  <c r="G2482" i="5"/>
  <c r="I2482" i="5"/>
  <c r="H2482" i="5"/>
  <c r="F2482" i="5"/>
  <c r="R2482" i="5"/>
  <c r="J2482" i="5"/>
  <c r="E2482" i="5"/>
  <c r="F2483" i="5"/>
  <c r="R2483" i="5"/>
  <c r="I2483" i="5"/>
  <c r="J2483" i="5"/>
  <c r="H2483" i="5"/>
  <c r="G2483" i="5"/>
  <c r="E2483" i="5"/>
  <c r="G2484" i="5"/>
  <c r="J2484" i="5"/>
  <c r="F2484" i="5"/>
  <c r="R2484" i="5"/>
  <c r="I2484" i="5"/>
  <c r="H2484" i="5"/>
  <c r="E2484" i="5"/>
  <c r="R2485" i="5"/>
  <c r="J2485" i="5"/>
  <c r="F2485" i="5"/>
  <c r="H2485" i="5"/>
  <c r="I2485" i="5"/>
  <c r="G2485" i="5"/>
  <c r="E2485" i="5"/>
  <c r="F2486" i="5"/>
  <c r="G2486" i="5"/>
  <c r="R2486" i="5"/>
  <c r="H2486" i="5"/>
  <c r="J2486" i="5"/>
  <c r="I2486" i="5"/>
  <c r="E2486" i="5"/>
  <c r="G2487" i="5"/>
  <c r="F2487" i="5"/>
  <c r="R2487" i="5"/>
  <c r="J2487" i="5"/>
  <c r="H2487" i="5"/>
  <c r="I2487" i="5"/>
  <c r="E2487" i="5"/>
  <c r="H2488" i="5"/>
  <c r="F2488" i="5"/>
  <c r="G2488" i="5"/>
  <c r="I2488" i="5"/>
  <c r="J2488" i="5"/>
  <c r="R2488" i="5"/>
  <c r="E2488" i="5"/>
  <c r="J2489" i="5"/>
  <c r="H2489" i="5"/>
  <c r="F2489" i="5"/>
  <c r="R2489" i="5"/>
  <c r="I2489" i="5"/>
  <c r="G2489" i="5"/>
  <c r="E2489" i="5"/>
  <c r="I2490" i="5"/>
  <c r="R2490" i="5"/>
  <c r="J2490" i="5"/>
  <c r="F2490" i="5"/>
  <c r="G2490" i="5"/>
  <c r="H2490" i="5"/>
  <c r="E2490" i="5"/>
  <c r="H2491" i="5"/>
  <c r="F2491" i="5"/>
  <c r="R2491" i="5"/>
  <c r="I2491" i="5"/>
  <c r="J2491" i="5"/>
  <c r="G2491" i="5"/>
  <c r="E2491" i="5"/>
  <c r="I2492" i="5"/>
  <c r="J2492" i="5"/>
  <c r="G2492" i="5"/>
  <c r="F2492" i="5"/>
  <c r="R2492" i="5"/>
  <c r="H2492" i="5"/>
  <c r="E2492" i="5"/>
  <c r="I2493" i="5"/>
  <c r="H2493" i="5"/>
  <c r="J2493" i="5"/>
  <c r="G2493" i="5"/>
  <c r="F2493" i="5"/>
  <c r="R2493" i="5"/>
  <c r="E2493" i="5"/>
  <c r="F2494" i="5"/>
  <c r="I2494" i="5"/>
  <c r="G2494" i="5"/>
  <c r="J2494" i="5"/>
  <c r="R2494" i="5"/>
  <c r="H2494" i="5"/>
  <c r="E2494" i="5"/>
  <c r="G2495" i="5"/>
  <c r="H2495" i="5"/>
  <c r="R2495" i="5"/>
  <c r="I2495" i="5"/>
  <c r="J2495" i="5"/>
  <c r="F2495" i="5"/>
  <c r="E2495" i="5"/>
  <c r="H2496" i="5"/>
  <c r="J2496" i="5"/>
  <c r="G2496" i="5"/>
  <c r="I2496" i="5"/>
  <c r="R2496" i="5"/>
  <c r="F2496" i="5"/>
  <c r="E2496" i="5"/>
  <c r="H2497" i="5"/>
  <c r="I2497" i="5"/>
  <c r="R2497" i="5"/>
  <c r="F2497" i="5"/>
  <c r="J2497" i="5"/>
  <c r="G2497" i="5"/>
  <c r="E2497" i="5"/>
  <c r="J2498" i="5"/>
  <c r="G2498" i="5"/>
  <c r="R2498" i="5"/>
  <c r="I2498" i="5"/>
  <c r="F2498" i="5"/>
  <c r="H2498" i="5"/>
  <c r="E2498" i="5"/>
  <c r="R2499" i="5"/>
  <c r="F2499" i="5"/>
  <c r="G2499" i="5"/>
  <c r="E2499" i="5"/>
  <c r="H2499" i="5"/>
  <c r="I2499" i="5"/>
  <c r="J2499" i="5"/>
  <c r="F2500" i="5"/>
  <c r="H2500" i="5"/>
  <c r="I2500" i="5"/>
  <c r="J2500" i="5"/>
  <c r="R2500" i="5"/>
  <c r="E2500" i="5"/>
  <c r="F2501" i="5"/>
  <c r="H2501" i="5"/>
  <c r="I2501" i="5"/>
  <c r="J2501" i="5"/>
  <c r="R2501" i="5"/>
  <c r="E2501" i="5"/>
  <c r="F2502" i="5"/>
  <c r="H2502" i="5"/>
  <c r="I2502" i="5"/>
  <c r="J2502" i="5"/>
  <c r="R2502" i="5"/>
  <c r="E2502" i="5"/>
  <c r="F2503" i="5"/>
  <c r="H2503" i="5"/>
  <c r="I2503" i="5"/>
  <c r="J2503" i="5"/>
  <c r="R2503" i="5"/>
  <c r="E2503" i="5"/>
  <c r="F2504" i="5"/>
  <c r="G2504" i="5"/>
  <c r="H2504" i="5"/>
  <c r="I2504" i="5"/>
  <c r="J2504" i="5"/>
  <c r="R2504" i="5"/>
  <c r="E2504" i="5"/>
  <c r="V44" i="4"/>
  <c r="V45" i="4"/>
  <c r="G114" i="4" l="1"/>
  <c r="G101" i="4"/>
  <c r="G89" i="4"/>
  <c r="G77" i="4"/>
  <c r="G65" i="4"/>
  <c r="G53" i="4"/>
  <c r="G41" i="4"/>
  <c r="B5"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X1074" i="5"/>
  <c r="X203" i="5"/>
  <c r="X1232" i="5"/>
  <c r="X1847" i="5"/>
  <c r="X2363" i="5"/>
  <c r="D73" i="6"/>
  <c r="X2013" i="5"/>
  <c r="X1729" i="5"/>
  <c r="X191" i="5"/>
  <c r="X433" i="5"/>
  <c r="X2380" i="5"/>
  <c r="X432" i="5"/>
  <c r="X1173" i="5"/>
  <c r="X1501" i="5"/>
  <c r="X1625" i="5"/>
  <c r="D40" i="6"/>
  <c r="X2180" i="5"/>
  <c r="X1596" i="5"/>
  <c r="X153" i="5"/>
  <c r="F94" i="6"/>
  <c r="X50" i="4"/>
  <c r="A88" i="6"/>
  <c r="U47" i="4"/>
  <c r="W44" i="4"/>
  <c r="B83" i="4"/>
  <c r="A103" i="6"/>
  <c r="A77" i="6"/>
  <c r="Y51" i="4"/>
  <c r="B121" i="4"/>
  <c r="A84" i="6"/>
  <c r="A73" i="6"/>
  <c r="D99" i="6"/>
  <c r="H51" i="6"/>
  <c r="D51" i="6" s="1"/>
  <c r="H84" i="6"/>
  <c r="D84" i="6" s="1"/>
  <c r="A40" i="6"/>
  <c r="H62" i="6"/>
  <c r="D62" i="6" s="1"/>
  <c r="X2372" i="5"/>
  <c r="T43" i="4"/>
  <c r="U43" i="4" s="1"/>
  <c r="T42" i="4"/>
  <c r="U42" i="4" s="1"/>
  <c r="V42" i="4"/>
  <c r="W42" i="4" s="1"/>
  <c r="V43" i="4"/>
  <c r="W43" i="4" s="1"/>
  <c r="X43" i="4" s="1"/>
  <c r="X1853" i="5"/>
  <c r="X2302" i="5"/>
  <c r="F98" i="6"/>
  <c r="H98" i="6" s="1"/>
  <c r="D98" i="6" s="1"/>
  <c r="F50" i="6"/>
  <c r="B123" i="4"/>
  <c r="M56" i="4"/>
  <c r="H31" i="6"/>
  <c r="X1355" i="5"/>
  <c r="X1264" i="5"/>
  <c r="B122" i="4"/>
  <c r="H30" i="6"/>
  <c r="M93" i="4"/>
  <c r="M81" i="4"/>
  <c r="B45" i="4"/>
  <c r="B44" i="4"/>
  <c r="X728" i="5"/>
  <c r="X933" i="5"/>
  <c r="X1200" i="5"/>
  <c r="X1245" i="5"/>
  <c r="X1434" i="5"/>
  <c r="X1447" i="5"/>
  <c r="X1852" i="5"/>
  <c r="X1950" i="5"/>
  <c r="X2442" i="5"/>
  <c r="M105" i="4"/>
  <c r="B104" i="4"/>
  <c r="B92" i="4"/>
  <c r="M68" i="4"/>
  <c r="H85" i="6"/>
  <c r="D85" i="6" s="1"/>
  <c r="X1437" i="5"/>
  <c r="X286" i="5"/>
  <c r="X2272" i="5"/>
  <c r="X2450" i="5"/>
  <c r="D44" i="6"/>
  <c r="H103" i="6"/>
  <c r="D103" i="6" s="1"/>
  <c r="D101" i="4"/>
  <c r="D89" i="4"/>
  <c r="D77" i="4"/>
  <c r="D65" i="4"/>
  <c r="D53" i="4"/>
  <c r="D41" i="4"/>
  <c r="D114" i="4"/>
  <c r="F66" i="6"/>
  <c r="H55" i="6"/>
  <c r="X1455" i="5"/>
  <c r="X1472" i="5"/>
  <c r="X2023" i="5"/>
  <c r="X2325" i="5"/>
  <c r="X2465" i="5"/>
  <c r="X135" i="5"/>
  <c r="M120" i="4"/>
  <c r="M78" i="4"/>
  <c r="M66" i="4"/>
  <c r="M54" i="4"/>
  <c r="M90" i="4"/>
  <c r="B42" i="4"/>
  <c r="H17" i="6"/>
  <c r="X1469" i="5"/>
  <c r="X1795" i="5"/>
  <c r="X1844" i="5"/>
  <c r="H15" i="6"/>
  <c r="D15" i="6" s="1"/>
  <c r="X1134" i="5"/>
  <c r="X572" i="5"/>
  <c r="X2047" i="5"/>
  <c r="X304" i="5"/>
  <c r="X436" i="5"/>
  <c r="X155" i="5"/>
  <c r="X535" i="5"/>
  <c r="X376" i="5"/>
  <c r="X2303" i="5"/>
  <c r="X709" i="5"/>
  <c r="X1242" i="5"/>
  <c r="X1253" i="5"/>
  <c r="X1266" i="5"/>
  <c r="X1379" i="5"/>
  <c r="X1401" i="5"/>
  <c r="X1530" i="5"/>
  <c r="X1668" i="5"/>
  <c r="X1816" i="5"/>
  <c r="X2075" i="5"/>
  <c r="X2092" i="5"/>
  <c r="X2230" i="5"/>
  <c r="X2257" i="5"/>
  <c r="X198" i="5"/>
  <c r="X2304" i="5"/>
  <c r="X654" i="5"/>
  <c r="X1127" i="5"/>
  <c r="X708" i="5"/>
  <c r="X985" i="5"/>
  <c r="C112" i="6"/>
  <c r="X2113" i="5"/>
  <c r="X2319" i="5"/>
  <c r="X1834" i="5"/>
  <c r="X1937" i="5"/>
  <c r="X1974" i="5"/>
  <c r="X2453" i="5"/>
  <c r="X2503" i="5"/>
  <c r="D9" i="6"/>
  <c r="H13" i="6"/>
  <c r="H11" i="6"/>
  <c r="D11" i="6" s="1"/>
  <c r="H10" i="6"/>
  <c r="D10" i="6" s="1"/>
  <c r="C103" i="6"/>
  <c r="X1976" i="5"/>
  <c r="X1883" i="5"/>
  <c r="X1815" i="5"/>
  <c r="X194" i="5"/>
  <c r="X206" i="5"/>
  <c r="X229" i="5"/>
  <c r="X236" i="5"/>
  <c r="X251" i="5"/>
  <c r="X279" i="5"/>
  <c r="X292" i="5"/>
  <c r="X356" i="5"/>
  <c r="X174" i="5"/>
  <c r="X316" i="5"/>
  <c r="X560" i="5"/>
  <c r="X597" i="5"/>
  <c r="X363" i="5"/>
  <c r="X1924" i="5"/>
  <c r="X1926" i="5"/>
  <c r="X1970" i="5"/>
  <c r="X1971" i="5"/>
  <c r="X1981" i="5"/>
  <c r="X2111" i="5"/>
  <c r="X672" i="5"/>
  <c r="X1036" i="5"/>
  <c r="X1048" i="5"/>
  <c r="X1055" i="5"/>
  <c r="X1068" i="5"/>
  <c r="X1077" i="5"/>
  <c r="X1152" i="5"/>
  <c r="X1244" i="5"/>
  <c r="X1285" i="5"/>
  <c r="X1348" i="5"/>
  <c r="X1359" i="5"/>
  <c r="X1378" i="5"/>
  <c r="X1384" i="5"/>
  <c r="X1385" i="5"/>
  <c r="X1429" i="5"/>
  <c r="X1449" i="5"/>
  <c r="X1504" i="5"/>
  <c r="X1580" i="5"/>
  <c r="X1618" i="5"/>
  <c r="X1691" i="5"/>
  <c r="X1738" i="5"/>
  <c r="X1765" i="5"/>
  <c r="X401" i="5"/>
  <c r="X1518" i="5"/>
  <c r="X1907" i="5"/>
  <c r="X2012" i="5"/>
  <c r="X2025" i="5"/>
  <c r="X2095" i="5"/>
  <c r="X2132" i="5"/>
  <c r="X2150" i="5"/>
  <c r="X2264" i="5"/>
  <c r="X2271" i="5"/>
  <c r="X2301" i="5"/>
  <c r="X2356" i="5"/>
  <c r="X2367" i="5"/>
  <c r="X2369" i="5"/>
  <c r="X2373" i="5"/>
  <c r="X2377" i="5"/>
  <c r="X2454" i="5"/>
  <c r="X2459" i="5"/>
  <c r="X2462" i="5"/>
  <c r="A13" i="6"/>
  <c r="X1988" i="5"/>
  <c r="X748" i="5"/>
  <c r="X1019" i="5"/>
  <c r="H6" i="6"/>
  <c r="X729" i="5"/>
  <c r="X733" i="5"/>
  <c r="H5" i="6"/>
  <c r="D5" i="6" s="1"/>
  <c r="X408" i="5"/>
  <c r="X482" i="5"/>
  <c r="X501" i="5"/>
  <c r="X664" i="5"/>
  <c r="X679" i="5"/>
  <c r="X802" i="5"/>
  <c r="X896" i="5"/>
  <c r="X992" i="5"/>
  <c r="X998" i="5"/>
  <c r="X1020" i="5"/>
  <c r="X1047" i="5"/>
  <c r="X1576" i="5"/>
  <c r="X1692" i="5"/>
  <c r="X1582" i="5"/>
  <c r="X1904" i="5"/>
  <c r="X2085" i="5"/>
  <c r="X2214" i="5"/>
  <c r="X2244" i="5"/>
  <c r="X1579" i="5"/>
  <c r="X1916" i="5"/>
  <c r="X1982" i="5"/>
  <c r="X2170" i="5"/>
  <c r="X2174" i="5"/>
  <c r="X2281" i="5"/>
  <c r="X2188" i="5"/>
  <c r="X2316" i="5"/>
  <c r="X674" i="5"/>
  <c r="X911" i="5"/>
  <c r="X961" i="5"/>
  <c r="X1178" i="5"/>
  <c r="X1262" i="5"/>
  <c r="X1265" i="5"/>
  <c r="X1339" i="5"/>
  <c r="X1383" i="5"/>
  <c r="X1468" i="5"/>
  <c r="X1600" i="5"/>
  <c r="X1649" i="5"/>
  <c r="X1717" i="5"/>
  <c r="X1913" i="5"/>
  <c r="X1940" i="5"/>
  <c r="X1997" i="5"/>
  <c r="X2024" i="5"/>
  <c r="X2076" i="5"/>
  <c r="X2117" i="5"/>
  <c r="X2137" i="5"/>
  <c r="X2246" i="5"/>
  <c r="X2388" i="5"/>
  <c r="X2427" i="5"/>
  <c r="X2464" i="5"/>
  <c r="X892" i="5"/>
  <c r="A10" i="6"/>
  <c r="A93" i="6"/>
  <c r="C76" i="6"/>
  <c r="A12" i="6"/>
  <c r="A11" i="6"/>
  <c r="X1129" i="5"/>
  <c r="A16" i="6"/>
  <c r="A15" i="6"/>
  <c r="H4" i="6"/>
  <c r="X199" i="5"/>
  <c r="X1879" i="5"/>
  <c r="X2055" i="5"/>
  <c r="X2067" i="5"/>
  <c r="X2172" i="5"/>
  <c r="X1215" i="5"/>
  <c r="X1391" i="5"/>
  <c r="X1467" i="5"/>
  <c r="X1473" i="5"/>
  <c r="X1538" i="5"/>
  <c r="X1781" i="5"/>
  <c r="X2199" i="5"/>
  <c r="X2456" i="5"/>
  <c r="X1894" i="5"/>
  <c r="X197" i="5"/>
  <c r="X238" i="5"/>
  <c r="X173" i="5"/>
  <c r="X431" i="5"/>
  <c r="X457" i="5"/>
  <c r="X1445" i="5"/>
  <c r="X1627" i="5"/>
  <c r="X425" i="5"/>
  <c r="X926" i="5"/>
  <c r="X2149" i="5"/>
  <c r="X2209" i="5"/>
  <c r="X2266" i="5"/>
  <c r="X2463" i="5"/>
  <c r="X2469" i="5"/>
  <c r="X2495" i="5"/>
  <c r="X2401" i="5"/>
  <c r="X2457" i="5"/>
  <c r="C40" i="6"/>
  <c r="A49" i="6"/>
  <c r="A108" i="6"/>
  <c r="X178" i="5"/>
  <c r="X180" i="5"/>
  <c r="X189" i="5"/>
  <c r="X192" i="5"/>
  <c r="X211" i="5"/>
  <c r="X212" i="5"/>
  <c r="X221" i="5"/>
  <c r="X228" i="5"/>
  <c r="X230" i="5"/>
  <c r="X231" i="5"/>
  <c r="X241" i="5"/>
  <c r="X245" i="5"/>
  <c r="X252" i="5"/>
  <c r="X264" i="5"/>
  <c r="X269" i="5"/>
  <c r="X274" i="5"/>
  <c r="X285" i="5"/>
  <c r="X289" i="5"/>
  <c r="X300" i="5"/>
  <c r="X314" i="5"/>
  <c r="X333" i="5"/>
  <c r="X335" i="5"/>
  <c r="X354" i="5"/>
  <c r="X549" i="5"/>
  <c r="X129" i="5"/>
  <c r="X130" i="5"/>
  <c r="X131" i="5"/>
  <c r="X132" i="5"/>
  <c r="X138" i="5"/>
  <c r="X140" i="5"/>
  <c r="X152" i="5"/>
  <c r="X183" i="5"/>
  <c r="X411" i="5"/>
  <c r="X428" i="5"/>
  <c r="X442" i="5"/>
  <c r="X447" i="5"/>
  <c r="X448" i="5"/>
  <c r="X450" i="5"/>
  <c r="X471" i="5"/>
  <c r="X472" i="5"/>
  <c r="X473" i="5"/>
  <c r="X497" i="5"/>
  <c r="X508" i="5"/>
  <c r="X510" i="5"/>
  <c r="X523" i="5"/>
  <c r="X524" i="5"/>
  <c r="X525" i="5"/>
  <c r="X528" i="5"/>
  <c r="X542" i="5"/>
  <c r="X552" i="5"/>
  <c r="X555" i="5"/>
  <c r="X566" i="5"/>
  <c r="X589" i="5"/>
  <c r="X590" i="5"/>
  <c r="X591" i="5"/>
  <c r="X594" i="5"/>
  <c r="X599" i="5"/>
  <c r="X332" i="5"/>
  <c r="X343" i="5"/>
  <c r="X359" i="5"/>
  <c r="X361" i="5"/>
  <c r="X372" i="5"/>
  <c r="X1919" i="5"/>
  <c r="X1920" i="5"/>
  <c r="X1979" i="5"/>
  <c r="X1980" i="5"/>
  <c r="X2009" i="5"/>
  <c r="X2061" i="5"/>
  <c r="X2066" i="5"/>
  <c r="X2072" i="5"/>
  <c r="X2083" i="5"/>
  <c r="X2123" i="5"/>
  <c r="X2144" i="5"/>
  <c r="X2168" i="5"/>
  <c r="X2173" i="5"/>
  <c r="X2176" i="5"/>
  <c r="X2237" i="5"/>
  <c r="X2250" i="5"/>
  <c r="X2239" i="5"/>
  <c r="X2280" i="5"/>
  <c r="X2294" i="5"/>
  <c r="X2321" i="5"/>
  <c r="X606" i="5"/>
  <c r="X608" i="5"/>
  <c r="X615" i="5"/>
  <c r="X616" i="5"/>
  <c r="X617" i="5"/>
  <c r="X630" i="5"/>
  <c r="X634" i="5"/>
  <c r="X643" i="5"/>
  <c r="X650" i="5"/>
  <c r="X669" i="5"/>
  <c r="X677" i="5"/>
  <c r="X681" i="5"/>
  <c r="X684" i="5"/>
  <c r="X693" i="5"/>
  <c r="X698" i="5"/>
  <c r="X706" i="5"/>
  <c r="X716" i="5"/>
  <c r="X724" i="5"/>
  <c r="X737" i="5"/>
  <c r="X749" i="5"/>
  <c r="X752" i="5"/>
  <c r="X756" i="5"/>
  <c r="X759" i="5"/>
  <c r="X774" i="5"/>
  <c r="X779" i="5"/>
  <c r="X780" i="5"/>
  <c r="X783" i="5"/>
  <c r="X787" i="5"/>
  <c r="X789" i="5"/>
  <c r="X792" i="5"/>
  <c r="X793" i="5"/>
  <c r="X796" i="5"/>
  <c r="X805" i="5"/>
  <c r="X810" i="5"/>
  <c r="X819" i="5"/>
  <c r="X820" i="5"/>
  <c r="X821" i="5"/>
  <c r="X835" i="5"/>
  <c r="X840" i="5"/>
  <c r="X845" i="5"/>
  <c r="X859" i="5"/>
  <c r="X860" i="5"/>
  <c r="X890" i="5"/>
  <c r="X898" i="5"/>
  <c r="X907" i="5"/>
  <c r="X951" i="5"/>
  <c r="X955" i="5"/>
  <c r="X964" i="5"/>
  <c r="X971" i="5"/>
  <c r="X977" i="5"/>
  <c r="X980" i="5"/>
  <c r="X1009" i="5"/>
  <c r="X1011" i="5"/>
  <c r="X1016" i="5"/>
  <c r="X1021" i="5"/>
  <c r="X1022" i="5"/>
  <c r="X1023" i="5"/>
  <c r="X1037" i="5"/>
  <c r="X1039" i="5"/>
  <c r="X1044" i="5"/>
  <c r="X1045" i="5"/>
  <c r="X1058" i="5"/>
  <c r="X1061" i="5"/>
  <c r="X1062" i="5"/>
  <c r="X1075" i="5"/>
  <c r="X1082" i="5"/>
  <c r="X1086" i="5"/>
  <c r="X1091" i="5"/>
  <c r="X1097" i="5"/>
  <c r="X1101" i="5"/>
  <c r="X1116" i="5"/>
  <c r="X1124" i="5"/>
  <c r="X1135" i="5"/>
  <c r="X1144" i="5"/>
  <c r="X1149" i="5"/>
  <c r="X1154" i="5"/>
  <c r="X1176" i="5"/>
  <c r="X1185" i="5"/>
  <c r="X1190" i="5"/>
  <c r="X1236" i="5"/>
  <c r="X1255" i="5"/>
  <c r="X1263" i="5"/>
  <c r="X1267" i="5"/>
  <c r="X1280" i="5"/>
  <c r="X1287" i="5"/>
  <c r="X1288" i="5"/>
  <c r="X1303" i="5"/>
  <c r="X1309" i="5"/>
  <c r="X1311" i="5"/>
  <c r="X1313" i="5"/>
  <c r="X1322" i="5"/>
  <c r="X1326" i="5"/>
  <c r="X1327" i="5"/>
  <c r="X1335" i="5"/>
  <c r="X1353" i="5"/>
  <c r="X1354" i="5"/>
  <c r="X1356" i="5"/>
  <c r="X1373" i="5"/>
  <c r="X1388" i="5"/>
  <c r="X1399" i="5"/>
  <c r="X1404" i="5"/>
  <c r="X1407" i="5"/>
  <c r="X1415" i="5"/>
  <c r="X1416" i="5"/>
  <c r="X1417" i="5"/>
  <c r="X1430" i="5"/>
  <c r="X1433" i="5"/>
  <c r="X1435" i="5"/>
  <c r="X1451" i="5"/>
  <c r="X1462" i="5"/>
  <c r="X1466" i="5"/>
  <c r="X1479" i="5"/>
  <c r="X1482" i="5"/>
  <c r="X1487" i="5"/>
  <c r="X1492" i="5"/>
  <c r="X1493" i="5"/>
  <c r="X1500" i="5"/>
  <c r="X1503" i="5"/>
  <c r="X1517" i="5"/>
  <c r="X1519" i="5"/>
  <c r="X1527" i="5"/>
  <c r="X1529" i="5"/>
  <c r="X1539" i="5"/>
  <c r="X1545" i="5"/>
  <c r="X1550" i="5"/>
  <c r="X1565" i="5"/>
  <c r="X1568" i="5"/>
  <c r="X1584" i="5"/>
  <c r="X1589" i="5"/>
  <c r="X1599" i="5"/>
  <c r="X1634" i="5"/>
  <c r="X1637" i="5"/>
  <c r="X1644" i="5"/>
  <c r="X1647" i="5"/>
  <c r="X1659" i="5"/>
  <c r="X1675" i="5"/>
  <c r="X1679" i="5"/>
  <c r="X1680" i="5"/>
  <c r="X1684" i="5"/>
  <c r="X1686" i="5"/>
  <c r="X1704" i="5"/>
  <c r="X1705" i="5"/>
  <c r="X1709" i="5"/>
  <c r="X1710" i="5"/>
  <c r="X1711" i="5"/>
  <c r="X1714" i="5"/>
  <c r="X1723" i="5"/>
  <c r="X1731" i="5"/>
  <c r="X1733" i="5"/>
  <c r="X1750" i="5"/>
  <c r="X1753" i="5"/>
  <c r="X1763" i="5"/>
  <c r="X1783" i="5"/>
  <c r="X1786" i="5"/>
  <c r="X1794" i="5"/>
  <c r="X1796" i="5"/>
  <c r="X1803" i="5"/>
  <c r="X1805" i="5"/>
  <c r="X1807" i="5"/>
  <c r="X1817" i="5"/>
  <c r="X1823" i="5"/>
  <c r="X1843" i="5"/>
  <c r="X1850" i="5"/>
  <c r="X1856" i="5"/>
  <c r="X1862" i="5"/>
  <c r="X1864" i="5"/>
  <c r="X465" i="5"/>
  <c r="X502" i="5"/>
  <c r="X529" i="5"/>
  <c r="X670" i="5"/>
  <c r="X713" i="5"/>
  <c r="X969" i="5"/>
  <c r="X1102" i="5"/>
  <c r="X1121" i="5"/>
  <c r="X1294" i="5"/>
  <c r="X1470" i="5"/>
  <c r="X1897" i="5"/>
  <c r="X1898" i="5"/>
  <c r="X1908" i="5"/>
  <c r="X1941" i="5"/>
  <c r="X1945" i="5"/>
  <c r="X1946" i="5"/>
  <c r="X1954" i="5"/>
  <c r="X1961" i="5"/>
  <c r="X1965" i="5"/>
  <c r="X1968" i="5"/>
  <c r="X1994" i="5"/>
  <c r="X1995" i="5"/>
  <c r="X1996" i="5"/>
  <c r="X2001" i="5"/>
  <c r="X2006" i="5"/>
  <c r="X2019" i="5"/>
  <c r="X2035" i="5"/>
  <c r="X2038" i="5"/>
  <c r="X2042" i="5"/>
  <c r="X2086" i="5"/>
  <c r="X2109" i="5"/>
  <c r="X2127" i="5"/>
  <c r="X2128" i="5"/>
  <c r="X2129" i="5"/>
  <c r="X2141" i="5"/>
  <c r="X2143" i="5"/>
  <c r="X2154" i="5"/>
  <c r="X2162" i="5"/>
  <c r="X2164" i="5"/>
  <c r="X2193" i="5"/>
  <c r="X2205" i="5"/>
  <c r="X2210" i="5"/>
  <c r="X2241" i="5"/>
  <c r="X2259" i="5"/>
  <c r="X2269" i="5"/>
  <c r="X2273" i="5"/>
  <c r="X2293" i="5"/>
  <c r="X2306" i="5"/>
  <c r="X2311" i="5"/>
  <c r="X2330" i="5"/>
  <c r="X2348" i="5"/>
  <c r="X2360" i="5"/>
  <c r="X2375" i="5"/>
  <c r="X2376" i="5"/>
  <c r="X2383" i="5"/>
  <c r="X2400" i="5"/>
  <c r="X2407" i="5"/>
  <c r="X2408" i="5"/>
  <c r="X2410" i="5"/>
  <c r="X2412" i="5"/>
  <c r="X2422" i="5"/>
  <c r="X2429" i="5"/>
  <c r="X2433" i="5"/>
  <c r="X2440" i="5"/>
  <c r="X2445" i="5"/>
  <c r="X2452" i="5"/>
  <c r="X2468" i="5"/>
  <c r="X2482" i="5"/>
  <c r="X2484" i="5"/>
  <c r="X2485" i="5"/>
  <c r="X2487" i="5"/>
  <c r="C65" i="6"/>
  <c r="C64" i="6"/>
  <c r="C100" i="6"/>
  <c r="C21" i="6"/>
  <c r="C5" i="6"/>
  <c r="C10" i="6"/>
  <c r="C15" i="6"/>
  <c r="C20" i="6"/>
  <c r="C99" i="6"/>
  <c r="A60" i="6"/>
  <c r="A111" i="6"/>
  <c r="X145" i="5"/>
  <c r="X166" i="5"/>
  <c r="X179" i="5"/>
  <c r="X188" i="5"/>
  <c r="X195" i="5"/>
  <c r="X200" i="5"/>
  <c r="X202" i="5"/>
  <c r="X204" i="5"/>
  <c r="X209" i="5"/>
  <c r="X215" i="5"/>
  <c r="X216" i="5"/>
  <c r="X220" i="5"/>
  <c r="X223" i="5"/>
  <c r="X224" i="5"/>
  <c r="X227" i="5"/>
  <c r="X235" i="5"/>
  <c r="X246" i="5"/>
  <c r="X247" i="5"/>
  <c r="X275" i="5"/>
  <c r="X276" i="5"/>
  <c r="X284" i="5"/>
  <c r="X303" i="5"/>
  <c r="X328" i="5"/>
  <c r="X341" i="5"/>
  <c r="X388" i="5"/>
  <c r="X476" i="5"/>
  <c r="X545" i="5"/>
  <c r="X149" i="5"/>
  <c r="X157" i="5"/>
  <c r="X164" i="5"/>
  <c r="X170" i="5"/>
  <c r="X172" i="5"/>
  <c r="X185" i="5"/>
  <c r="X190" i="5"/>
  <c r="X309" i="5"/>
  <c r="X413" i="5"/>
  <c r="X422" i="5"/>
  <c r="X424" i="5"/>
  <c r="X440" i="5"/>
  <c r="X441" i="5"/>
  <c r="X444" i="5"/>
  <c r="X451" i="5"/>
  <c r="X452" i="5"/>
  <c r="X456" i="5"/>
  <c r="X460" i="5"/>
  <c r="X464" i="5"/>
  <c r="X478" i="5"/>
  <c r="X484" i="5"/>
  <c r="X485" i="5"/>
  <c r="X498" i="5"/>
  <c r="X504" i="5"/>
  <c r="X511" i="5"/>
  <c r="X512" i="5"/>
  <c r="X516" i="5"/>
  <c r="X522" i="5"/>
  <c r="X531" i="5"/>
  <c r="X543" i="5"/>
  <c r="X578" i="5"/>
  <c r="X579" i="5"/>
  <c r="X582" i="5"/>
  <c r="X583" i="5"/>
  <c r="X347" i="5"/>
  <c r="X377" i="5"/>
  <c r="X384" i="5"/>
  <c r="X402" i="5"/>
  <c r="X406" i="5"/>
  <c r="X1877" i="5"/>
  <c r="X1896" i="5"/>
  <c r="X1918" i="5"/>
  <c r="X1984" i="5"/>
  <c r="X1990" i="5"/>
  <c r="X2048" i="5"/>
  <c r="X2051" i="5"/>
  <c r="X2058" i="5"/>
  <c r="X2064" i="5"/>
  <c r="X2068" i="5"/>
  <c r="X2070" i="5"/>
  <c r="X2116" i="5"/>
  <c r="X2136" i="5"/>
  <c r="X2158" i="5"/>
  <c r="X2177" i="5"/>
  <c r="X2249" i="5"/>
  <c r="X499" i="5"/>
  <c r="X600" i="5"/>
  <c r="X605" i="5"/>
  <c r="X620" i="5"/>
  <c r="X621" i="5"/>
  <c r="X622" i="5"/>
  <c r="X632" i="5"/>
  <c r="X637" i="5"/>
  <c r="X644" i="5"/>
  <c r="X647" i="5"/>
  <c r="X651" i="5"/>
  <c r="X656" i="5"/>
  <c r="X671" i="5"/>
  <c r="X675" i="5"/>
  <c r="X685" i="5"/>
  <c r="X695" i="5"/>
  <c r="X696" i="5"/>
  <c r="X702" i="5"/>
  <c r="X738" i="5"/>
  <c r="X755" i="5"/>
  <c r="X768" i="5"/>
  <c r="X784" i="5"/>
  <c r="X795" i="5"/>
  <c r="X803" i="5"/>
  <c r="X804" i="5"/>
  <c r="X822" i="5"/>
  <c r="X848" i="5"/>
  <c r="X851" i="5"/>
  <c r="X862" i="5"/>
  <c r="X872" i="5"/>
  <c r="X875" i="5"/>
  <c r="X876" i="5"/>
  <c r="X886" i="5"/>
  <c r="X889" i="5"/>
  <c r="X905" i="5"/>
  <c r="X906" i="5"/>
  <c r="X913" i="5"/>
  <c r="X919" i="5"/>
  <c r="X920" i="5"/>
  <c r="X922" i="5"/>
  <c r="X931" i="5"/>
  <c r="X956" i="5"/>
  <c r="X968" i="5"/>
  <c r="X982" i="5"/>
  <c r="X984" i="5"/>
  <c r="X988" i="5"/>
  <c r="X996" i="5"/>
  <c r="X1004" i="5"/>
  <c r="X1013" i="5"/>
  <c r="X1028" i="5"/>
  <c r="X1043" i="5"/>
  <c r="X1046" i="5"/>
  <c r="X1052" i="5"/>
  <c r="X1071" i="5"/>
  <c r="X1099" i="5"/>
  <c r="X1108" i="5"/>
  <c r="X1132" i="5"/>
  <c r="X1159" i="5"/>
  <c r="X1160" i="5"/>
  <c r="X1161" i="5"/>
  <c r="X1171" i="5"/>
  <c r="X1172" i="5"/>
  <c r="X1179" i="5"/>
  <c r="X1180" i="5"/>
  <c r="X1181" i="5"/>
  <c r="X1183" i="5"/>
  <c r="X1191" i="5"/>
  <c r="X1194" i="5"/>
  <c r="X1196" i="5"/>
  <c r="X1204" i="5"/>
  <c r="X1216" i="5"/>
  <c r="X1219" i="5"/>
  <c r="X1222" i="5"/>
  <c r="X1226" i="5"/>
  <c r="X1228" i="5"/>
  <c r="X1237" i="5"/>
  <c r="X1238" i="5"/>
  <c r="X1239" i="5"/>
  <c r="X1248" i="5"/>
  <c r="X1250" i="5"/>
  <c r="X1251" i="5"/>
  <c r="X1254" i="5"/>
  <c r="X1271" i="5"/>
  <c r="X1300" i="5"/>
  <c r="X1305" i="5"/>
  <c r="X1316" i="5"/>
  <c r="X1347" i="5"/>
  <c r="X1349" i="5"/>
  <c r="X1358" i="5"/>
  <c r="X1362" i="5"/>
  <c r="X1370" i="5"/>
  <c r="X1376" i="5"/>
  <c r="X1386" i="5"/>
  <c r="X1394" i="5"/>
  <c r="X1395" i="5"/>
  <c r="X1396" i="5"/>
  <c r="X1400" i="5"/>
  <c r="X1411" i="5"/>
  <c r="X1421" i="5"/>
  <c r="X1424" i="5"/>
  <c r="X1425" i="5"/>
  <c r="X1432" i="5"/>
  <c r="X1436" i="5"/>
  <c r="X1440" i="5"/>
  <c r="X1444" i="5"/>
  <c r="X1454" i="5"/>
  <c r="X1457" i="5"/>
  <c r="X1471" i="5"/>
  <c r="X1475" i="5"/>
  <c r="X1483" i="5"/>
  <c r="X1533" i="5"/>
  <c r="X1534" i="5"/>
  <c r="X1541" i="5"/>
  <c r="X1544" i="5"/>
  <c r="X1546" i="5"/>
  <c r="X1548" i="5"/>
  <c r="X1570" i="5"/>
  <c r="X1585" i="5"/>
  <c r="X1590" i="5"/>
  <c r="X1592" i="5"/>
  <c r="X1593" i="5"/>
  <c r="X1598" i="5"/>
  <c r="X1601" i="5"/>
  <c r="X1606" i="5"/>
  <c r="X1607" i="5"/>
  <c r="X1608" i="5"/>
  <c r="X1609" i="5"/>
  <c r="X1611" i="5"/>
  <c r="X1616" i="5"/>
  <c r="X1626" i="5"/>
  <c r="X1631" i="5"/>
  <c r="X1636" i="5"/>
  <c r="X1639" i="5"/>
  <c r="X1642" i="5"/>
  <c r="X1648" i="5"/>
  <c r="X1650" i="5"/>
  <c r="X1667" i="5"/>
  <c r="X1670" i="5"/>
  <c r="X1673" i="5"/>
  <c r="X1678" i="5"/>
  <c r="X1681" i="5"/>
  <c r="X1685" i="5"/>
  <c r="X1690" i="5"/>
  <c r="X1699" i="5"/>
  <c r="X1702" i="5"/>
  <c r="X1716" i="5"/>
  <c r="X1722" i="5"/>
  <c r="X1730" i="5"/>
  <c r="X1739" i="5"/>
  <c r="X1749" i="5"/>
  <c r="X1754" i="5"/>
  <c r="X1764" i="5"/>
  <c r="X1840" i="5"/>
  <c r="X1841" i="5"/>
  <c r="X1859" i="5"/>
  <c r="X1860" i="5"/>
  <c r="X1865" i="5"/>
  <c r="X1868" i="5"/>
  <c r="X1876" i="5"/>
  <c r="X254" i="5"/>
  <c r="X297" i="5"/>
  <c r="X489" i="5"/>
  <c r="X745" i="5"/>
  <c r="X849" i="5"/>
  <c r="X1049" i="5"/>
  <c r="X1374" i="5"/>
  <c r="X1734" i="5"/>
  <c r="X1891" i="5"/>
  <c r="X1892" i="5"/>
  <c r="X1893" i="5"/>
  <c r="X1933" i="5"/>
  <c r="X1935" i="5"/>
  <c r="X1957" i="5"/>
  <c r="X1959" i="5"/>
  <c r="X1960" i="5"/>
  <c r="X1985" i="5"/>
  <c r="X1986" i="5"/>
  <c r="X2011" i="5"/>
  <c r="X2018" i="5"/>
  <c r="X2037" i="5"/>
  <c r="X2044" i="5"/>
  <c r="X2073" i="5"/>
  <c r="X2079" i="5"/>
  <c r="X2089" i="5"/>
  <c r="X2108" i="5"/>
  <c r="X2110" i="5"/>
  <c r="X2131" i="5"/>
  <c r="X2151" i="5"/>
  <c r="X2160" i="5"/>
  <c r="X2182" i="5"/>
  <c r="X2189" i="5"/>
  <c r="X2190" i="5"/>
  <c r="X2194" i="5"/>
  <c r="X2197" i="5"/>
  <c r="X2215" i="5"/>
  <c r="X2227" i="5"/>
  <c r="X2240" i="5"/>
  <c r="X2255" i="5"/>
  <c r="X2286" i="5"/>
  <c r="X2292" i="5"/>
  <c r="X2296" i="5"/>
  <c r="X2308" i="5"/>
  <c r="X2327" i="5"/>
  <c r="X2332" i="5"/>
  <c r="X2334" i="5"/>
  <c r="X2336" i="5"/>
  <c r="X2344" i="5"/>
  <c r="X2345" i="5"/>
  <c r="X2353" i="5"/>
  <c r="X2355" i="5"/>
  <c r="X2362" i="5"/>
  <c r="X2371" i="5"/>
  <c r="X2393" i="5"/>
  <c r="X2394" i="5"/>
  <c r="X2396" i="5"/>
  <c r="X2398" i="5"/>
  <c r="X2403" i="5"/>
  <c r="X2415" i="5"/>
  <c r="X2426" i="5"/>
  <c r="X2430" i="5"/>
  <c r="X2434" i="5"/>
  <c r="X2435" i="5"/>
  <c r="X2436" i="5"/>
  <c r="X2439" i="5"/>
  <c r="X2458" i="5"/>
  <c r="X2466" i="5"/>
  <c r="X2472" i="5"/>
  <c r="X2477" i="5"/>
  <c r="X2488" i="5"/>
  <c r="X2490" i="5"/>
  <c r="X2493" i="5"/>
  <c r="X2500" i="5"/>
  <c r="X2502" i="5"/>
  <c r="A4" i="6"/>
  <c r="C52" i="6"/>
  <c r="C11" i="6"/>
  <c r="A38" i="6"/>
  <c r="A97" i="6"/>
  <c r="X181" i="5"/>
  <c r="X187" i="5"/>
  <c r="X196" i="5"/>
  <c r="X210" i="5"/>
  <c r="X217" i="5"/>
  <c r="X218" i="5"/>
  <c r="X226" i="5"/>
  <c r="X239" i="5"/>
  <c r="X240" i="5"/>
  <c r="X243" i="5"/>
  <c r="X249" i="5"/>
  <c r="X261" i="5"/>
  <c r="X262" i="5"/>
  <c r="X266" i="5"/>
  <c r="X271" i="5"/>
  <c r="X272" i="5"/>
  <c r="X278" i="5"/>
  <c r="X282" i="5"/>
  <c r="X302" i="5"/>
  <c r="X305" i="5"/>
  <c r="X396" i="5"/>
  <c r="X133" i="5"/>
  <c r="X144" i="5"/>
  <c r="X150" i="5"/>
  <c r="X156" i="5"/>
  <c r="X161" i="5"/>
  <c r="X162" i="5"/>
  <c r="X163" i="5"/>
  <c r="X167" i="5"/>
  <c r="X414" i="5"/>
  <c r="X419" i="5"/>
  <c r="X446" i="5"/>
  <c r="X454" i="5"/>
  <c r="X462" i="5"/>
  <c r="X477" i="5"/>
  <c r="X490" i="5"/>
  <c r="X492" i="5"/>
  <c r="X506" i="5"/>
  <c r="X513" i="5"/>
  <c r="X517" i="5"/>
  <c r="X519" i="5"/>
  <c r="X520" i="5"/>
  <c r="X541" i="5"/>
  <c r="X546" i="5"/>
  <c r="X556" i="5"/>
  <c r="X557" i="5"/>
  <c r="X559" i="5"/>
  <c r="X574" i="5"/>
  <c r="X587" i="5"/>
  <c r="X592" i="5"/>
  <c r="X596" i="5"/>
  <c r="X598" i="5"/>
  <c r="X323" i="5"/>
  <c r="X324" i="5"/>
  <c r="X342" i="5"/>
  <c r="X350" i="5"/>
  <c r="X351" i="5"/>
  <c r="X364" i="5"/>
  <c r="X391" i="5"/>
  <c r="X394" i="5"/>
  <c r="X395" i="5"/>
  <c r="X397" i="5"/>
  <c r="X404" i="5"/>
  <c r="X1915" i="5"/>
  <c r="X1923" i="5"/>
  <c r="X2060" i="5"/>
  <c r="X2063" i="5"/>
  <c r="X2069" i="5"/>
  <c r="X2098" i="5"/>
  <c r="X2122" i="5"/>
  <c r="X2135" i="5"/>
  <c r="X2145" i="5"/>
  <c r="X2186" i="5"/>
  <c r="X2252" i="5"/>
  <c r="X2285" i="5"/>
  <c r="X2317" i="5"/>
  <c r="X2323" i="5"/>
  <c r="X604" i="5"/>
  <c r="X610" i="5"/>
  <c r="X626" i="5"/>
  <c r="X627" i="5"/>
  <c r="X638" i="5"/>
  <c r="X639" i="5"/>
  <c r="X640" i="5"/>
  <c r="X641" i="5"/>
  <c r="X642" i="5"/>
  <c r="X645" i="5"/>
  <c r="X646" i="5"/>
  <c r="X663" i="5"/>
  <c r="X668" i="5"/>
  <c r="X683" i="5"/>
  <c r="X687" i="5"/>
  <c r="X694" i="5"/>
  <c r="X700" i="5"/>
  <c r="X707" i="5"/>
  <c r="X717" i="5"/>
  <c r="X718" i="5"/>
  <c r="X720" i="5"/>
  <c r="X735" i="5"/>
  <c r="X736" i="5"/>
  <c r="X739" i="5"/>
  <c r="X742" i="5"/>
  <c r="X743" i="5"/>
  <c r="X746" i="5"/>
  <c r="X747" i="5"/>
  <c r="X765" i="5"/>
  <c r="X767" i="5"/>
  <c r="X770" i="5"/>
  <c r="X797" i="5"/>
  <c r="X798" i="5"/>
  <c r="X806" i="5"/>
  <c r="X813" i="5"/>
  <c r="X816" i="5"/>
  <c r="X838" i="5"/>
  <c r="X842" i="5"/>
  <c r="X847" i="5"/>
  <c r="X858" i="5"/>
  <c r="X863" i="5"/>
  <c r="X866" i="5"/>
  <c r="X867" i="5"/>
  <c r="X874" i="5"/>
  <c r="X877" i="5"/>
  <c r="X891" i="5"/>
  <c r="X901" i="5"/>
  <c r="X914" i="5"/>
  <c r="X915" i="5"/>
  <c r="X917" i="5"/>
  <c r="X921" i="5"/>
  <c r="X925" i="5"/>
  <c r="X927" i="5"/>
  <c r="X934" i="5"/>
  <c r="X947" i="5"/>
  <c r="X962" i="5"/>
  <c r="X976" i="5"/>
  <c r="X981" i="5"/>
  <c r="X989" i="5"/>
  <c r="X1006" i="5"/>
  <c r="X1026" i="5"/>
  <c r="X1041" i="5"/>
  <c r="X1042" i="5"/>
  <c r="X1060" i="5"/>
  <c r="X1080" i="5"/>
  <c r="X1088" i="5"/>
  <c r="X1089" i="5"/>
  <c r="X1093" i="5"/>
  <c r="X1094" i="5"/>
  <c r="X1104" i="5"/>
  <c r="X1105" i="5"/>
  <c r="X1106" i="5"/>
  <c r="X1107" i="5"/>
  <c r="X1122" i="5"/>
  <c r="X1123" i="5"/>
  <c r="X1143" i="5"/>
  <c r="X1163" i="5"/>
  <c r="X1167" i="5"/>
  <c r="X1168" i="5"/>
  <c r="X1174" i="5"/>
  <c r="X1187" i="5"/>
  <c r="X1197" i="5"/>
  <c r="X1210" i="5"/>
  <c r="X1214" i="5"/>
  <c r="X1220" i="5"/>
  <c r="X1243" i="5"/>
  <c r="X1246" i="5"/>
  <c r="X1247" i="5"/>
  <c r="X1272" i="5"/>
  <c r="X1275" i="5"/>
  <c r="X1277" i="5"/>
  <c r="X1284" i="5"/>
  <c r="X1286" i="5"/>
  <c r="X1290" i="5"/>
  <c r="X1291" i="5"/>
  <c r="X1312" i="5"/>
  <c r="X1321" i="5"/>
  <c r="X1338" i="5"/>
  <c r="X1343" i="5"/>
  <c r="X1363" i="5"/>
  <c r="X1365" i="5"/>
  <c r="X1412" i="5"/>
  <c r="X1419" i="5"/>
  <c r="X1422" i="5"/>
  <c r="X1428" i="5"/>
  <c r="X1438" i="5"/>
  <c r="X1441" i="5"/>
  <c r="X1452" i="5"/>
  <c r="X1453" i="5"/>
  <c r="X1456" i="5"/>
  <c r="X1458" i="5"/>
  <c r="X1476" i="5"/>
  <c r="X1477" i="5"/>
  <c r="X1491" i="5"/>
  <c r="X1495" i="5"/>
  <c r="X1496" i="5"/>
  <c r="X1499" i="5"/>
  <c r="X1506" i="5"/>
  <c r="X1509" i="5"/>
  <c r="X1510" i="5"/>
  <c r="X1520" i="5"/>
  <c r="X1522" i="5"/>
  <c r="X1524" i="5"/>
  <c r="X1535" i="5"/>
  <c r="X1536" i="5"/>
  <c r="X1543" i="5"/>
  <c r="X1549" i="5"/>
  <c r="X1555" i="5"/>
  <c r="X1557" i="5"/>
  <c r="X1562" i="5"/>
  <c r="X1572" i="5"/>
  <c r="X1583" i="5"/>
  <c r="X1588" i="5"/>
  <c r="X1595" i="5"/>
  <c r="X1614" i="5"/>
  <c r="X1617" i="5"/>
  <c r="X1620" i="5"/>
  <c r="X1628" i="5"/>
  <c r="X1638" i="5"/>
  <c r="X1655" i="5"/>
  <c r="X1657" i="5"/>
  <c r="X1687" i="5"/>
  <c r="X1689" i="5"/>
  <c r="X1695" i="5"/>
  <c r="X1697" i="5"/>
  <c r="X1698" i="5"/>
  <c r="X1706" i="5"/>
  <c r="X1713" i="5"/>
  <c r="X1724" i="5"/>
  <c r="X1725" i="5"/>
  <c r="X1727" i="5"/>
  <c r="X1735" i="5"/>
  <c r="X1737" i="5"/>
  <c r="X1740" i="5"/>
  <c r="X1744" i="5"/>
  <c r="X1747" i="5"/>
  <c r="X1759" i="5"/>
  <c r="X1777" i="5"/>
  <c r="X1780" i="5"/>
  <c r="X1799" i="5"/>
  <c r="X1801" i="5"/>
  <c r="X1802" i="5"/>
  <c r="X1804" i="5"/>
  <c r="X1811" i="5"/>
  <c r="X1812" i="5"/>
  <c r="X1825" i="5"/>
  <c r="X1827" i="5"/>
  <c r="X1828" i="5"/>
  <c r="X1838" i="5"/>
  <c r="X1851" i="5"/>
  <c r="X1855" i="5"/>
  <c r="X1858" i="5"/>
  <c r="X1869" i="5"/>
  <c r="X1875" i="5"/>
  <c r="X326" i="5"/>
  <c r="X438" i="5"/>
  <c r="X481" i="5"/>
  <c r="X1393" i="5"/>
  <c r="X1398" i="5"/>
  <c r="X1886" i="5"/>
  <c r="X1889" i="5"/>
  <c r="X1902" i="5"/>
  <c r="X1909" i="5"/>
  <c r="X1928" i="5"/>
  <c r="X1931" i="5"/>
  <c r="X1966" i="5"/>
  <c r="X1977" i="5"/>
  <c r="X1993" i="5"/>
  <c r="X1998" i="5"/>
  <c r="X2002" i="5"/>
  <c r="X2003" i="5"/>
  <c r="X2016" i="5"/>
  <c r="X2028" i="5"/>
  <c r="X2029" i="5"/>
  <c r="X2032" i="5"/>
  <c r="X2034" i="5"/>
  <c r="X2040" i="5"/>
  <c r="X2043" i="5"/>
  <c r="X2082" i="5"/>
  <c r="X2094" i="5"/>
  <c r="X2104" i="5"/>
  <c r="X2134" i="5"/>
  <c r="X2148" i="5"/>
  <c r="X2157" i="5"/>
  <c r="X2179" i="5"/>
  <c r="X2196" i="5"/>
  <c r="X2202" i="5"/>
  <c r="X2203" i="5"/>
  <c r="X2204" i="5"/>
  <c r="X2206" i="5"/>
  <c r="X2207" i="5"/>
  <c r="X2211" i="5"/>
  <c r="X2213" i="5"/>
  <c r="X2216" i="5"/>
  <c r="X2222" i="5"/>
  <c r="X2229" i="5"/>
  <c r="X2233" i="5"/>
  <c r="X2254" i="5"/>
  <c r="X2262" i="5"/>
  <c r="X2263" i="5"/>
  <c r="X2267" i="5"/>
  <c r="X2274" i="5"/>
  <c r="X2277" i="5"/>
  <c r="X2278" i="5"/>
  <c r="X2333" i="5"/>
  <c r="X2337" i="5"/>
  <c r="X2341" i="5"/>
  <c r="X2349" i="5"/>
  <c r="X2350" i="5"/>
  <c r="X2358" i="5"/>
  <c r="X2365" i="5"/>
  <c r="X2379" i="5"/>
  <c r="X2390" i="5"/>
  <c r="X2391" i="5"/>
  <c r="X2392" i="5"/>
  <c r="X2402" i="5"/>
  <c r="X2411" i="5"/>
  <c r="X2416" i="5"/>
  <c r="X2424" i="5"/>
  <c r="X2451" i="5"/>
  <c r="X2455" i="5"/>
  <c r="X2461" i="5"/>
  <c r="X2470" i="5"/>
  <c r="X2480" i="5"/>
  <c r="X2491" i="5"/>
  <c r="X2492" i="5"/>
  <c r="A9" i="6"/>
  <c r="A6" i="6"/>
  <c r="C75" i="6"/>
  <c r="C87" i="6"/>
  <c r="C85" i="6"/>
  <c r="C53" i="6"/>
  <c r="C43" i="6"/>
  <c r="C41" i="6"/>
  <c r="C101" i="6"/>
  <c r="C62" i="6"/>
  <c r="C7" i="6"/>
  <c r="C12" i="6"/>
  <c r="C18" i="6"/>
  <c r="C39" i="6"/>
  <c r="A27" i="6"/>
  <c r="A82" i="6"/>
  <c r="A95" i="6"/>
  <c r="A110" i="6"/>
  <c r="X259" i="5"/>
  <c r="X260" i="5"/>
  <c r="X267" i="5"/>
  <c r="X270" i="5"/>
  <c r="X283" i="5"/>
  <c r="X288" i="5"/>
  <c r="X290" i="5"/>
  <c r="X291" i="5"/>
  <c r="X293" i="5"/>
  <c r="X294" i="5"/>
  <c r="X295" i="5"/>
  <c r="X299" i="5"/>
  <c r="X301" i="5"/>
  <c r="X308" i="5"/>
  <c r="X331" i="5"/>
  <c r="X338" i="5"/>
  <c r="X387" i="5"/>
  <c r="X390" i="5"/>
  <c r="X409" i="5"/>
  <c r="X415" i="5"/>
  <c r="X434" i="5"/>
  <c r="X488" i="5"/>
  <c r="X527" i="5"/>
  <c r="X534" i="5"/>
  <c r="X567" i="5"/>
  <c r="X568" i="5"/>
  <c r="X136" i="5"/>
  <c r="X139" i="5"/>
  <c r="X143" i="5"/>
  <c r="X147" i="5"/>
  <c r="X148" i="5"/>
  <c r="X154" i="5"/>
  <c r="X159" i="5"/>
  <c r="X160" i="5"/>
  <c r="X165" i="5"/>
  <c r="X168" i="5"/>
  <c r="X171" i="5"/>
  <c r="X182" i="5"/>
  <c r="X311" i="5"/>
  <c r="X312" i="5"/>
  <c r="X313" i="5"/>
  <c r="X315" i="5"/>
  <c r="X319" i="5"/>
  <c r="X412" i="5"/>
  <c r="X416" i="5"/>
  <c r="X417" i="5"/>
  <c r="X420" i="5"/>
  <c r="X421" i="5"/>
  <c r="X427" i="5"/>
  <c r="X429" i="5"/>
  <c r="X430" i="5"/>
  <c r="X439" i="5"/>
  <c r="X445" i="5"/>
  <c r="X453" i="5"/>
  <c r="X455" i="5"/>
  <c r="X459" i="5"/>
  <c r="X463" i="5"/>
  <c r="X466" i="5"/>
  <c r="X467" i="5"/>
  <c r="X475" i="5"/>
  <c r="X483" i="5"/>
  <c r="X487" i="5"/>
  <c r="X491" i="5"/>
  <c r="X494" i="5"/>
  <c r="X495" i="5"/>
  <c r="X496" i="5"/>
  <c r="X503" i="5"/>
  <c r="X507" i="5"/>
  <c r="X509" i="5"/>
  <c r="X526" i="5"/>
  <c r="X532" i="5"/>
  <c r="X533" i="5"/>
  <c r="X538" i="5"/>
  <c r="X540" i="5"/>
  <c r="X547" i="5"/>
  <c r="X548" i="5"/>
  <c r="X550" i="5"/>
  <c r="X554" i="5"/>
  <c r="X564" i="5"/>
  <c r="X575" i="5"/>
  <c r="X576" i="5"/>
  <c r="X577" i="5"/>
  <c r="X580" i="5"/>
  <c r="X588" i="5"/>
  <c r="X322" i="5"/>
  <c r="X336" i="5"/>
  <c r="X340" i="5"/>
  <c r="X349" i="5"/>
  <c r="X355" i="5"/>
  <c r="X357" i="5"/>
  <c r="X358" i="5"/>
  <c r="X367" i="5"/>
  <c r="X369" i="5"/>
  <c r="X371" i="5"/>
  <c r="X374" i="5"/>
  <c r="X375" i="5"/>
  <c r="X380" i="5"/>
  <c r="X381" i="5"/>
  <c r="X382" i="5"/>
  <c r="X385" i="5"/>
  <c r="X389" i="5"/>
  <c r="X399" i="5"/>
  <c r="X405" i="5"/>
  <c r="X1881" i="5"/>
  <c r="X1895" i="5"/>
  <c r="X1917" i="5"/>
  <c r="X1962" i="5"/>
  <c r="X1983" i="5"/>
  <c r="X1989" i="5"/>
  <c r="X2008" i="5"/>
  <c r="X2045" i="5"/>
  <c r="X2056" i="5"/>
  <c r="X2057" i="5"/>
  <c r="X2062" i="5"/>
  <c r="X2071" i="5"/>
  <c r="X2120" i="5"/>
  <c r="X2121" i="5"/>
  <c r="X2146" i="5"/>
  <c r="X2159" i="5"/>
  <c r="X2283" i="5"/>
  <c r="X2315" i="5"/>
  <c r="X2322" i="5"/>
  <c r="X2221" i="5"/>
  <c r="X2234" i="5"/>
  <c r="X2248" i="5"/>
  <c r="X2282" i="5"/>
  <c r="X2284" i="5"/>
  <c r="X601" i="5"/>
  <c r="X602" i="5"/>
  <c r="X603" i="5"/>
  <c r="X607" i="5"/>
  <c r="X611" i="5"/>
  <c r="X612" i="5"/>
  <c r="X613" i="5"/>
  <c r="X614" i="5"/>
  <c r="X619" i="5"/>
  <c r="X623" i="5"/>
  <c r="X624" i="5"/>
  <c r="X625" i="5"/>
  <c r="X628" i="5"/>
  <c r="X631" i="5"/>
  <c r="X635" i="5"/>
  <c r="X636" i="5"/>
  <c r="X648" i="5"/>
  <c r="X649" i="5"/>
  <c r="X652" i="5"/>
  <c r="X653" i="5"/>
  <c r="X659" i="5"/>
  <c r="X665" i="5"/>
  <c r="X667" i="5"/>
  <c r="X680" i="5"/>
  <c r="X682" i="5"/>
  <c r="X689" i="5"/>
  <c r="X710" i="5"/>
  <c r="X711" i="5"/>
  <c r="X714" i="5"/>
  <c r="X719" i="5"/>
  <c r="X722" i="5"/>
  <c r="X726" i="5"/>
  <c r="X730" i="5"/>
  <c r="X731" i="5"/>
  <c r="X740" i="5"/>
  <c r="X751" i="5"/>
  <c r="X754" i="5"/>
  <c r="X760" i="5"/>
  <c r="X763" i="5"/>
  <c r="X766" i="5"/>
  <c r="X769" i="5"/>
  <c r="X771" i="5"/>
  <c r="X772" i="5"/>
  <c r="X775" i="5"/>
  <c r="X776" i="5"/>
  <c r="X777" i="5"/>
  <c r="X778" i="5"/>
  <c r="X781" i="5"/>
  <c r="X785" i="5"/>
  <c r="X794" i="5"/>
  <c r="X801" i="5"/>
  <c r="X807" i="5"/>
  <c r="X815" i="5"/>
  <c r="X818" i="5"/>
  <c r="X823" i="5"/>
  <c r="X826" i="5"/>
  <c r="X831" i="5"/>
  <c r="X837" i="5"/>
  <c r="X843" i="5"/>
  <c r="X853" i="5"/>
  <c r="X855" i="5"/>
  <c r="X856" i="5"/>
  <c r="X861" i="5"/>
  <c r="X868" i="5"/>
  <c r="X869" i="5"/>
  <c r="X871" i="5"/>
  <c r="X873" i="5"/>
  <c r="X878" i="5"/>
  <c r="X879" i="5"/>
  <c r="X885" i="5"/>
  <c r="X887" i="5"/>
  <c r="X888" i="5"/>
  <c r="X893" i="5"/>
  <c r="X895" i="5"/>
  <c r="X899" i="5"/>
  <c r="X910" i="5"/>
  <c r="X924" i="5"/>
  <c r="X928" i="5"/>
  <c r="X935" i="5"/>
  <c r="X936" i="5"/>
  <c r="X937" i="5"/>
  <c r="X939" i="5"/>
  <c r="X940" i="5"/>
  <c r="X943" i="5"/>
  <c r="X944" i="5"/>
  <c r="X948" i="5"/>
  <c r="X950" i="5"/>
  <c r="X952" i="5"/>
  <c r="X953" i="5"/>
  <c r="X957" i="5"/>
  <c r="X959" i="5"/>
  <c r="X960" i="5"/>
  <c r="X966" i="5"/>
  <c r="X967" i="5"/>
  <c r="X972" i="5"/>
  <c r="X973" i="5"/>
  <c r="X974" i="5"/>
  <c r="X978" i="5"/>
  <c r="X979" i="5"/>
  <c r="X990" i="5"/>
  <c r="X993" i="5"/>
  <c r="X994" i="5"/>
  <c r="X995" i="5"/>
  <c r="X1000" i="5"/>
  <c r="X1002" i="5"/>
  <c r="X1007" i="5"/>
  <c r="X1017" i="5"/>
  <c r="X1027" i="5"/>
  <c r="X1031" i="5"/>
  <c r="X1032" i="5"/>
  <c r="X1033" i="5"/>
  <c r="X1035" i="5"/>
  <c r="X1038" i="5"/>
  <c r="X1050" i="5"/>
  <c r="X1054" i="5"/>
  <c r="X1057" i="5"/>
  <c r="X1063" i="5"/>
  <c r="X1066" i="5"/>
  <c r="X1079" i="5"/>
  <c r="X1084" i="5"/>
  <c r="X1087" i="5"/>
  <c r="X1092" i="5"/>
  <c r="X1095" i="5"/>
  <c r="X1100" i="5"/>
  <c r="X1109" i="5"/>
  <c r="X1110" i="5"/>
  <c r="X1115" i="5"/>
  <c r="X1120" i="5"/>
  <c r="X1125" i="5"/>
  <c r="X1136" i="5"/>
  <c r="X1138" i="5"/>
  <c r="X1139" i="5"/>
  <c r="X1140" i="5"/>
  <c r="X1141" i="5"/>
  <c r="X1142" i="5"/>
  <c r="X1145" i="5"/>
  <c r="X1146" i="5"/>
  <c r="X1148" i="5"/>
  <c r="X1150" i="5"/>
  <c r="X1151" i="5"/>
  <c r="X1153" i="5"/>
  <c r="X1155" i="5"/>
  <c r="X1157" i="5"/>
  <c r="X1162" i="5"/>
  <c r="X1166" i="5"/>
  <c r="X1175" i="5"/>
  <c r="X1186" i="5"/>
  <c r="X1192" i="5"/>
  <c r="X1198" i="5"/>
  <c r="X1205" i="5"/>
  <c r="X1206" i="5"/>
  <c r="X1207" i="5"/>
  <c r="X1208" i="5"/>
  <c r="X1209" i="5"/>
  <c r="X1211" i="5"/>
  <c r="X1212" i="5"/>
  <c r="X1213" i="5"/>
  <c r="X1224" i="5"/>
  <c r="X1225" i="5"/>
  <c r="X1230" i="5"/>
  <c r="X1233" i="5"/>
  <c r="X1234" i="5"/>
  <c r="X1235" i="5"/>
  <c r="X1257" i="5"/>
  <c r="X1259" i="5"/>
  <c r="X1268" i="5"/>
  <c r="X1276" i="5"/>
  <c r="X1278" i="5"/>
  <c r="X1279" i="5"/>
  <c r="X1282" i="5"/>
  <c r="X1289" i="5"/>
  <c r="X1292" i="5"/>
  <c r="X1295" i="5"/>
  <c r="X1296" i="5"/>
  <c r="X1298" i="5"/>
  <c r="X1299" i="5"/>
  <c r="X1302" i="5"/>
  <c r="X1306" i="5"/>
  <c r="X1308" i="5"/>
  <c r="X1310" i="5"/>
  <c r="X1315" i="5"/>
  <c r="X1317" i="5"/>
  <c r="X1323" i="5"/>
  <c r="X1324" i="5"/>
  <c r="X1328" i="5"/>
  <c r="X1332" i="5"/>
  <c r="X1333" i="5"/>
  <c r="X1334" i="5"/>
  <c r="X1336" i="5"/>
  <c r="X1337" i="5"/>
  <c r="X1340" i="5"/>
  <c r="X1341" i="5"/>
  <c r="X1342" i="5"/>
  <c r="X1344" i="5"/>
  <c r="X1346" i="5"/>
  <c r="X1350" i="5"/>
  <c r="X1351" i="5"/>
  <c r="X1357" i="5"/>
  <c r="X1364" i="5"/>
  <c r="X1368" i="5"/>
  <c r="X1369" i="5"/>
  <c r="X1371" i="5"/>
  <c r="X1380" i="5"/>
  <c r="X1387" i="5"/>
  <c r="X1389" i="5"/>
  <c r="X1392" i="5"/>
  <c r="X1402" i="5"/>
  <c r="X1403" i="5"/>
  <c r="X1405" i="5"/>
  <c r="X1439" i="5"/>
  <c r="X1442" i="5"/>
  <c r="X1443" i="5"/>
  <c r="X1446" i="5"/>
  <c r="X1448" i="5"/>
  <c r="X1450" i="5"/>
  <c r="X1551" i="5"/>
  <c r="X1556" i="5"/>
  <c r="X1559" i="5"/>
  <c r="X1560" i="5"/>
  <c r="X1566" i="5"/>
  <c r="X1569" i="5"/>
  <c r="X1573" i="5"/>
  <c r="X1586" i="5"/>
  <c r="X1587" i="5"/>
  <c r="X1591" i="5"/>
  <c r="X1602" i="5"/>
  <c r="X1604" i="5"/>
  <c r="X1612" i="5"/>
  <c r="X1613" i="5"/>
  <c r="X1621" i="5"/>
  <c r="X1622" i="5"/>
  <c r="X1623" i="5"/>
  <c r="X1624" i="5"/>
  <c r="X1629" i="5"/>
  <c r="X1630" i="5"/>
  <c r="X1632" i="5"/>
  <c r="X1633" i="5"/>
  <c r="X1640" i="5"/>
  <c r="X1641" i="5"/>
  <c r="X1643" i="5"/>
  <c r="X1645" i="5"/>
  <c r="X1651" i="5"/>
  <c r="X1653" i="5"/>
  <c r="X1654" i="5"/>
  <c r="X1656" i="5"/>
  <c r="X1658" i="5"/>
  <c r="X1663" i="5"/>
  <c r="X1665" i="5"/>
  <c r="X1666" i="5"/>
  <c r="X1669" i="5"/>
  <c r="X1672" i="5"/>
  <c r="X1674" i="5"/>
  <c r="X1676" i="5"/>
  <c r="X1677" i="5"/>
  <c r="X1693" i="5"/>
  <c r="X1701" i="5"/>
  <c r="X1703" i="5"/>
  <c r="X1707" i="5"/>
  <c r="X1719" i="5"/>
  <c r="X1720" i="5"/>
  <c r="X1726" i="5"/>
  <c r="X1741" i="5"/>
  <c r="X1742" i="5"/>
  <c r="X1743" i="5"/>
  <c r="X1745" i="5"/>
  <c r="X1755" i="5"/>
  <c r="X1756" i="5"/>
  <c r="X1761" i="5"/>
  <c r="X1767" i="5"/>
  <c r="X1770" i="5"/>
  <c r="X1772" i="5"/>
  <c r="X1774" i="5"/>
  <c r="X1776" i="5"/>
  <c r="X1778" i="5"/>
  <c r="X1779" i="5"/>
  <c r="X1785" i="5"/>
  <c r="X1791" i="5"/>
  <c r="X1800" i="5"/>
  <c r="X1810" i="5"/>
  <c r="X1819" i="5"/>
  <c r="X1820" i="5"/>
  <c r="X1824" i="5"/>
  <c r="X1830" i="5"/>
  <c r="X1832" i="5"/>
  <c r="X1833" i="5"/>
  <c r="X1836" i="5"/>
  <c r="X1837" i="5"/>
  <c r="X1839" i="5"/>
  <c r="X1842" i="5"/>
  <c r="X1845" i="5"/>
  <c r="X1848" i="5"/>
  <c r="X1854" i="5"/>
  <c r="X1857" i="5"/>
  <c r="X1866" i="5"/>
  <c r="X1867" i="5"/>
  <c r="X1874" i="5"/>
  <c r="X137" i="5"/>
  <c r="X169" i="5"/>
  <c r="X201" i="5"/>
  <c r="X214" i="5"/>
  <c r="X222" i="5"/>
  <c r="X273" i="5"/>
  <c r="X318" i="5"/>
  <c r="X329" i="5"/>
  <c r="X337" i="5"/>
  <c r="X366" i="5"/>
  <c r="X398" i="5"/>
  <c r="X449" i="5"/>
  <c r="X486" i="5"/>
  <c r="X521" i="5"/>
  <c r="X558" i="5"/>
  <c r="X561" i="5"/>
  <c r="X585" i="5"/>
  <c r="X633" i="5"/>
  <c r="X673" i="5"/>
  <c r="X721" i="5"/>
  <c r="X734" i="5"/>
  <c r="X761" i="5"/>
  <c r="X809" i="5"/>
  <c r="X814" i="5"/>
  <c r="X865" i="5"/>
  <c r="X902" i="5"/>
  <c r="X918" i="5"/>
  <c r="X1001" i="5"/>
  <c r="X1025" i="5"/>
  <c r="X1030" i="5"/>
  <c r="X1070" i="5"/>
  <c r="X1078" i="5"/>
  <c r="X1118" i="5"/>
  <c r="X1182" i="5"/>
  <c r="X1249" i="5"/>
  <c r="X1273" i="5"/>
  <c r="X1345" i="5"/>
  <c r="X1478" i="5"/>
  <c r="X1489" i="5"/>
  <c r="X1502" i="5"/>
  <c r="X1505" i="5"/>
  <c r="X1870" i="5"/>
  <c r="X1884" i="5"/>
  <c r="X1885" i="5"/>
  <c r="X1903" i="5"/>
  <c r="X1906" i="5"/>
  <c r="X1911" i="5"/>
  <c r="X1914" i="5"/>
  <c r="X1932" i="5"/>
  <c r="X1934" i="5"/>
  <c r="X1936" i="5"/>
  <c r="X1938" i="5"/>
  <c r="X1943" i="5"/>
  <c r="X1947" i="5"/>
  <c r="X1949" i="5"/>
  <c r="X1951" i="5"/>
  <c r="X1958" i="5"/>
  <c r="X1967" i="5"/>
  <c r="X1969" i="5"/>
  <c r="X1987" i="5"/>
  <c r="X2000" i="5"/>
  <c r="X2007" i="5"/>
  <c r="X2010" i="5"/>
  <c r="X2015" i="5"/>
  <c r="X2017" i="5"/>
  <c r="X2020" i="5"/>
  <c r="X2022" i="5"/>
  <c r="X2027" i="5"/>
  <c r="X2030" i="5"/>
  <c r="X2031" i="5"/>
  <c r="X2033" i="5"/>
  <c r="X2036" i="5"/>
  <c r="X2039" i="5"/>
  <c r="X2041" i="5"/>
  <c r="X2074" i="5"/>
  <c r="X2077" i="5"/>
  <c r="X2081" i="5"/>
  <c r="X2088" i="5"/>
  <c r="X2090" i="5"/>
  <c r="X2096" i="5"/>
  <c r="X2105" i="5"/>
  <c r="X2107" i="5"/>
  <c r="X2118" i="5"/>
  <c r="X2126" i="5"/>
  <c r="X2130" i="5"/>
  <c r="X2133" i="5"/>
  <c r="X2139" i="5"/>
  <c r="X2140" i="5"/>
  <c r="X2142" i="5"/>
  <c r="X2152" i="5"/>
  <c r="X2155" i="5"/>
  <c r="X2161" i="5"/>
  <c r="X2163" i="5"/>
  <c r="X2166" i="5"/>
  <c r="X2178" i="5"/>
  <c r="X2185" i="5"/>
  <c r="X2192" i="5"/>
  <c r="X2195" i="5"/>
  <c r="X2198" i="5"/>
  <c r="X2208" i="5"/>
  <c r="X2212" i="5"/>
  <c r="X2224" i="5"/>
  <c r="X2225" i="5"/>
  <c r="X2226" i="5"/>
  <c r="X2231" i="5"/>
  <c r="X2232" i="5"/>
  <c r="X2242" i="5"/>
  <c r="X2247" i="5"/>
  <c r="X2256" i="5"/>
  <c r="X2258" i="5"/>
  <c r="X2260" i="5"/>
  <c r="X2275" i="5"/>
  <c r="X2276" i="5"/>
  <c r="X2289" i="5"/>
  <c r="X2290" i="5"/>
  <c r="X2291" i="5"/>
  <c r="X2307" i="5"/>
  <c r="X2312" i="5"/>
  <c r="X2324" i="5"/>
  <c r="X2329" i="5"/>
  <c r="X2342" i="5"/>
  <c r="X2347" i="5"/>
  <c r="X2351" i="5"/>
  <c r="X2354" i="5"/>
  <c r="X2359" i="5"/>
  <c r="X2361" i="5"/>
  <c r="X2364" i="5"/>
  <c r="X2368" i="5"/>
  <c r="X2370" i="5"/>
  <c r="X2374" i="5"/>
  <c r="X2378" i="5"/>
  <c r="X2381" i="5"/>
  <c r="X2386" i="5"/>
  <c r="X2387" i="5"/>
  <c r="X2395" i="5"/>
  <c r="X2399" i="5"/>
  <c r="X2409" i="5"/>
  <c r="X2414" i="5"/>
  <c r="X2417" i="5"/>
  <c r="X2418" i="5"/>
  <c r="X2420" i="5"/>
  <c r="X2432" i="5"/>
  <c r="X2441" i="5"/>
  <c r="X2444" i="5"/>
  <c r="X2447" i="5"/>
  <c r="X2471" i="5"/>
  <c r="X2473" i="5"/>
  <c r="A7" i="6"/>
  <c r="A5" i="6"/>
  <c r="C73" i="6"/>
  <c r="C74" i="6"/>
  <c r="C32" i="6"/>
  <c r="C31" i="6"/>
  <c r="C30" i="6"/>
  <c r="C29" i="6"/>
  <c r="C86" i="6"/>
  <c r="C63" i="6"/>
  <c r="C54" i="6"/>
  <c r="C42" i="6"/>
  <c r="C102" i="6"/>
  <c r="C19" i="6"/>
  <c r="A71" i="6"/>
  <c r="A94" i="6"/>
  <c r="A109" i="6"/>
  <c r="X146" i="5"/>
  <c r="X193" i="5"/>
  <c r="X205" i="5"/>
  <c r="X207" i="5"/>
  <c r="X208" i="5"/>
  <c r="X213" i="5"/>
  <c r="X219" i="5"/>
  <c r="X225" i="5"/>
  <c r="X232" i="5"/>
  <c r="X234" i="5"/>
  <c r="X237" i="5"/>
  <c r="X242" i="5"/>
  <c r="X244" i="5"/>
  <c r="X248" i="5"/>
  <c r="X250" i="5"/>
  <c r="X253" i="5"/>
  <c r="X255" i="5"/>
  <c r="X256" i="5"/>
  <c r="X257" i="5"/>
  <c r="X258" i="5"/>
  <c r="X263" i="5"/>
  <c r="X268" i="5"/>
  <c r="X277" i="5"/>
  <c r="X280" i="5"/>
  <c r="X281" i="5"/>
  <c r="X287" i="5"/>
  <c r="X296" i="5"/>
  <c r="X298" i="5"/>
  <c r="X306" i="5"/>
  <c r="X307" i="5"/>
  <c r="X317" i="5"/>
  <c r="X325" i="5"/>
  <c r="X327" i="5"/>
  <c r="X352" i="5"/>
  <c r="X514" i="5"/>
  <c r="X134" i="5"/>
  <c r="X141" i="5"/>
  <c r="X142" i="5"/>
  <c r="X151" i="5"/>
  <c r="X158" i="5"/>
  <c r="X175" i="5"/>
  <c r="X176" i="5"/>
  <c r="X184" i="5"/>
  <c r="X186" i="5"/>
  <c r="X310" i="5"/>
  <c r="X320" i="5"/>
  <c r="X410" i="5"/>
  <c r="X418" i="5"/>
  <c r="X423" i="5"/>
  <c r="X426" i="5"/>
  <c r="X435" i="5"/>
  <c r="X437" i="5"/>
  <c r="X443" i="5"/>
  <c r="X458" i="5"/>
  <c r="X461" i="5"/>
  <c r="X468" i="5"/>
  <c r="X469" i="5"/>
  <c r="X474" i="5"/>
  <c r="X479" i="5"/>
  <c r="X480" i="5"/>
  <c r="X493" i="5"/>
  <c r="X500" i="5"/>
  <c r="X515" i="5"/>
  <c r="X518" i="5"/>
  <c r="X530" i="5"/>
  <c r="X536" i="5"/>
  <c r="X537" i="5"/>
  <c r="X539" i="5"/>
  <c r="X544" i="5"/>
  <c r="X551" i="5"/>
  <c r="X553" i="5"/>
  <c r="X562" i="5"/>
  <c r="X563" i="5"/>
  <c r="X565" i="5"/>
  <c r="X569" i="5"/>
  <c r="X570" i="5"/>
  <c r="X571" i="5"/>
  <c r="X573" i="5"/>
  <c r="X581" i="5"/>
  <c r="X584" i="5"/>
  <c r="X586" i="5"/>
  <c r="X595" i="5"/>
  <c r="X321" i="5"/>
  <c r="X330" i="5"/>
  <c r="X334" i="5"/>
  <c r="X339" i="5"/>
  <c r="X344" i="5"/>
  <c r="X346" i="5"/>
  <c r="X348" i="5"/>
  <c r="X360" i="5"/>
  <c r="X362" i="5"/>
  <c r="X365" i="5"/>
  <c r="X368" i="5"/>
  <c r="X370" i="5"/>
  <c r="X373" i="5"/>
  <c r="X378" i="5"/>
  <c r="X379" i="5"/>
  <c r="X383" i="5"/>
  <c r="X386" i="5"/>
  <c r="X392" i="5"/>
  <c r="X400" i="5"/>
  <c r="X403" i="5"/>
  <c r="X407" i="5"/>
  <c r="X1878" i="5"/>
  <c r="X1880" i="5"/>
  <c r="X1882" i="5"/>
  <c r="X1925" i="5"/>
  <c r="X1927" i="5"/>
  <c r="X1955" i="5"/>
  <c r="X1963" i="5"/>
  <c r="X1972" i="5"/>
  <c r="X1973" i="5"/>
  <c r="X1978" i="5"/>
  <c r="X1991" i="5"/>
  <c r="X2046" i="5"/>
  <c r="X2049" i="5"/>
  <c r="X2050" i="5"/>
  <c r="X2052" i="5"/>
  <c r="X2053" i="5"/>
  <c r="X2054" i="5"/>
  <c r="X2059" i="5"/>
  <c r="X2065" i="5"/>
  <c r="X2097" i="5"/>
  <c r="X2099" i="5"/>
  <c r="X2100" i="5"/>
  <c r="X2101" i="5"/>
  <c r="X2102" i="5"/>
  <c r="X2112" i="5"/>
  <c r="X2114" i="5"/>
  <c r="X2115" i="5"/>
  <c r="X2119" i="5"/>
  <c r="X2124" i="5"/>
  <c r="X2125" i="5"/>
  <c r="X2167" i="5"/>
  <c r="X2169" i="5"/>
  <c r="X2171" i="5"/>
  <c r="X2175" i="5"/>
  <c r="X2235" i="5"/>
  <c r="X2236" i="5"/>
  <c r="X2300" i="5"/>
  <c r="X2187" i="5"/>
  <c r="X2251" i="5"/>
  <c r="X2299" i="5"/>
  <c r="X609" i="5"/>
  <c r="X618" i="5"/>
  <c r="X629" i="5"/>
  <c r="X655" i="5"/>
  <c r="X657" i="5"/>
  <c r="X658" i="5"/>
  <c r="X660" i="5"/>
  <c r="X661" i="5"/>
  <c r="X662" i="5"/>
  <c r="X666" i="5"/>
  <c r="X676" i="5"/>
  <c r="X678" i="5"/>
  <c r="X686" i="5"/>
  <c r="X688" i="5"/>
  <c r="X690" i="5"/>
  <c r="X691" i="5"/>
  <c r="X692" i="5"/>
  <c r="X697" i="5"/>
  <c r="X699" i="5"/>
  <c r="X701" i="5"/>
  <c r="X703" i="5"/>
  <c r="X704" i="5"/>
  <c r="X705" i="5"/>
  <c r="X712" i="5"/>
  <c r="X715" i="5"/>
  <c r="X723" i="5"/>
  <c r="X725" i="5"/>
  <c r="X727" i="5"/>
  <c r="X732" i="5"/>
  <c r="X741" i="5"/>
  <c r="X744" i="5"/>
  <c r="X750" i="5"/>
  <c r="X757" i="5"/>
  <c r="X762" i="5"/>
  <c r="X764" i="5"/>
  <c r="X773" i="5"/>
  <c r="X782" i="5"/>
  <c r="X786" i="5"/>
  <c r="X788" i="5"/>
  <c r="X790" i="5"/>
  <c r="X791" i="5"/>
  <c r="X799" i="5"/>
  <c r="X800" i="5"/>
  <c r="X808" i="5"/>
  <c r="X811" i="5"/>
  <c r="X812" i="5"/>
  <c r="X817" i="5"/>
  <c r="X824" i="5"/>
  <c r="X825" i="5"/>
  <c r="X827" i="5"/>
  <c r="X828" i="5"/>
  <c r="X829" i="5"/>
  <c r="X830" i="5"/>
  <c r="X832" i="5"/>
  <c r="X833" i="5"/>
  <c r="X834" i="5"/>
  <c r="X836" i="5"/>
  <c r="X839" i="5"/>
  <c r="X844" i="5"/>
  <c r="X846" i="5"/>
  <c r="X850" i="5"/>
  <c r="X852" i="5"/>
  <c r="X854" i="5"/>
  <c r="X864" i="5"/>
  <c r="X870" i="5"/>
  <c r="X880" i="5"/>
  <c r="X881" i="5"/>
  <c r="X882" i="5"/>
  <c r="X883" i="5"/>
  <c r="X884" i="5"/>
  <c r="X897" i="5"/>
  <c r="X900" i="5"/>
  <c r="X903" i="5"/>
  <c r="X904" i="5"/>
  <c r="X908" i="5"/>
  <c r="X909" i="5"/>
  <c r="X912" i="5"/>
  <c r="X916" i="5"/>
  <c r="X923" i="5"/>
  <c r="X929" i="5"/>
  <c r="X930" i="5"/>
  <c r="X932" i="5"/>
  <c r="X938" i="5"/>
  <c r="X941" i="5"/>
  <c r="X942" i="5"/>
  <c r="X945" i="5"/>
  <c r="X946" i="5"/>
  <c r="X949" i="5"/>
  <c r="X954" i="5"/>
  <c r="X958" i="5"/>
  <c r="X963" i="5"/>
  <c r="X965" i="5"/>
  <c r="X970" i="5"/>
  <c r="X975" i="5"/>
  <c r="X983" i="5"/>
  <c r="X986" i="5"/>
  <c r="X987" i="5"/>
  <c r="X991" i="5"/>
  <c r="X997" i="5"/>
  <c r="X999" i="5"/>
  <c r="X1003" i="5"/>
  <c r="X1005" i="5"/>
  <c r="X1008" i="5"/>
  <c r="X1010" i="5"/>
  <c r="X1012" i="5"/>
  <c r="X1014" i="5"/>
  <c r="X1015" i="5"/>
  <c r="X1018" i="5"/>
  <c r="X1024" i="5"/>
  <c r="X1029" i="5"/>
  <c r="X1034" i="5"/>
  <c r="X1040" i="5"/>
  <c r="X1051" i="5"/>
  <c r="X1053" i="5"/>
  <c r="X1056" i="5"/>
  <c r="X1059" i="5"/>
  <c r="X1064" i="5"/>
  <c r="X1067" i="5"/>
  <c r="X1069" i="5"/>
  <c r="X1072" i="5"/>
  <c r="X1076" i="5"/>
  <c r="X1083" i="5"/>
  <c r="X1085" i="5"/>
  <c r="X1090" i="5"/>
  <c r="X1096" i="5"/>
  <c r="X1098" i="5"/>
  <c r="X1103" i="5"/>
  <c r="X1111" i="5"/>
  <c r="X1112" i="5"/>
  <c r="X1113" i="5"/>
  <c r="X1114" i="5"/>
  <c r="X1117" i="5"/>
  <c r="X1119" i="5"/>
  <c r="X1126" i="5"/>
  <c r="X1128" i="5"/>
  <c r="X1130" i="5"/>
  <c r="X1131" i="5"/>
  <c r="X1133" i="5"/>
  <c r="X1137" i="5"/>
  <c r="X1147" i="5"/>
  <c r="X1156" i="5"/>
  <c r="X1158" i="5"/>
  <c r="X1164" i="5"/>
  <c r="X1165" i="5"/>
  <c r="X1170" i="5"/>
  <c r="X1184" i="5"/>
  <c r="X1188" i="5"/>
  <c r="X1189" i="5"/>
  <c r="X1193" i="5"/>
  <c r="X1195" i="5"/>
  <c r="X1199" i="5"/>
  <c r="X1201" i="5"/>
  <c r="X1202" i="5"/>
  <c r="X1203" i="5"/>
  <c r="X1217" i="5"/>
  <c r="X1218" i="5"/>
  <c r="X1221" i="5"/>
  <c r="X1223" i="5"/>
  <c r="X1227" i="5"/>
  <c r="X1229" i="5"/>
  <c r="X1231" i="5"/>
  <c r="X1240" i="5"/>
  <c r="X1252" i="5"/>
  <c r="X1256" i="5"/>
  <c r="X1258" i="5"/>
  <c r="X1260" i="5"/>
  <c r="X1261" i="5"/>
  <c r="X1269" i="5"/>
  <c r="X1274" i="5"/>
  <c r="X1281" i="5"/>
  <c r="X1283" i="5"/>
  <c r="X1293" i="5"/>
  <c r="X1297" i="5"/>
  <c r="X1301" i="5"/>
  <c r="X1304" i="5"/>
  <c r="X1307" i="5"/>
  <c r="X1314" i="5"/>
  <c r="X1318" i="5"/>
  <c r="X1319" i="5"/>
  <c r="X1320" i="5"/>
  <c r="X1325" i="5"/>
  <c r="X1329" i="5"/>
  <c r="X1330" i="5"/>
  <c r="X1331" i="5"/>
  <c r="X1352" i="5"/>
  <c r="X1360" i="5"/>
  <c r="X1361" i="5"/>
  <c r="X1366" i="5"/>
  <c r="X1367" i="5"/>
  <c r="X1372" i="5"/>
  <c r="X1375" i="5"/>
  <c r="X1377" i="5"/>
  <c r="X1381" i="5"/>
  <c r="X1397" i="5"/>
  <c r="X1408" i="5"/>
  <c r="X1409" i="5"/>
  <c r="X1410" i="5"/>
  <c r="X1413" i="5"/>
  <c r="X1414" i="5"/>
  <c r="X1418" i="5"/>
  <c r="X1420" i="5"/>
  <c r="X1423" i="5"/>
  <c r="X1426" i="5"/>
  <c r="X1427" i="5"/>
  <c r="X1431" i="5"/>
  <c r="X1459" i="5"/>
  <c r="X1460" i="5"/>
  <c r="X1461" i="5"/>
  <c r="X1463" i="5"/>
  <c r="X1464" i="5"/>
  <c r="X1465" i="5"/>
  <c r="X1474" i="5"/>
  <c r="X1480" i="5"/>
  <c r="X1481" i="5"/>
  <c r="X1484" i="5"/>
  <c r="X1485" i="5"/>
  <c r="X1486" i="5"/>
  <c r="X1488" i="5"/>
  <c r="X1490" i="5"/>
  <c r="X1497" i="5"/>
  <c r="X1498" i="5"/>
  <c r="X1507" i="5"/>
  <c r="X1508" i="5"/>
  <c r="X1511" i="5"/>
  <c r="X1512" i="5"/>
  <c r="X1513" i="5"/>
  <c r="X1514" i="5"/>
  <c r="X1515" i="5"/>
  <c r="X1516" i="5"/>
  <c r="X1521" i="5"/>
  <c r="X1523" i="5"/>
  <c r="X1525" i="5"/>
  <c r="X1526" i="5"/>
  <c r="X1528" i="5"/>
  <c r="X1531" i="5"/>
  <c r="X1532" i="5"/>
  <c r="X1537" i="5"/>
  <c r="X1540" i="5"/>
  <c r="X1542" i="5"/>
  <c r="X1547" i="5"/>
  <c r="X1552" i="5"/>
  <c r="X1553" i="5"/>
  <c r="X1554" i="5"/>
  <c r="X1558" i="5"/>
  <c r="X1561" i="5"/>
  <c r="X1563" i="5"/>
  <c r="X1564" i="5"/>
  <c r="X1567" i="5"/>
  <c r="X1571" i="5"/>
  <c r="X1574" i="5"/>
  <c r="X1575" i="5"/>
  <c r="X1578" i="5"/>
  <c r="X1581" i="5"/>
  <c r="X1594" i="5"/>
  <c r="X1597" i="5"/>
  <c r="X1603" i="5"/>
  <c r="X1605" i="5"/>
  <c r="X1610" i="5"/>
  <c r="X1615" i="5"/>
  <c r="X1619" i="5"/>
  <c r="X1635" i="5"/>
  <c r="X1652" i="5"/>
  <c r="X1660" i="5"/>
  <c r="X1661" i="5"/>
  <c r="X1662" i="5"/>
  <c r="X1664" i="5"/>
  <c r="X1671" i="5"/>
  <c r="X1682" i="5"/>
  <c r="X1683" i="5"/>
  <c r="X1688" i="5"/>
  <c r="X1694" i="5"/>
  <c r="X1696" i="5"/>
  <c r="X1700" i="5"/>
  <c r="X1708" i="5"/>
  <c r="X1712" i="5"/>
  <c r="X1715" i="5"/>
  <c r="X1718" i="5"/>
  <c r="X1721" i="5"/>
  <c r="X1728" i="5"/>
  <c r="X1732" i="5"/>
  <c r="X1736" i="5"/>
  <c r="X1746" i="5"/>
  <c r="X1748" i="5"/>
  <c r="X1751" i="5"/>
  <c r="X1752" i="5"/>
  <c r="X1757" i="5"/>
  <c r="X1758" i="5"/>
  <c r="X1760" i="5"/>
  <c r="X1762" i="5"/>
  <c r="X1766" i="5"/>
  <c r="X1768" i="5"/>
  <c r="X1769" i="5"/>
  <c r="X1771" i="5"/>
  <c r="X1773" i="5"/>
  <c r="X1775" i="5"/>
  <c r="X1782" i="5"/>
  <c r="X1784" i="5"/>
  <c r="X1787" i="5"/>
  <c r="X1788" i="5"/>
  <c r="X1789" i="5"/>
  <c r="X1790" i="5"/>
  <c r="X1792" i="5"/>
  <c r="X1793" i="5"/>
  <c r="X1797" i="5"/>
  <c r="X1798" i="5"/>
  <c r="X1808" i="5"/>
  <c r="X1809" i="5"/>
  <c r="X1813" i="5"/>
  <c r="X1814" i="5"/>
  <c r="X1818" i="5"/>
  <c r="X1821" i="5"/>
  <c r="X1822" i="5"/>
  <c r="X1826" i="5"/>
  <c r="X1829" i="5"/>
  <c r="X1831" i="5"/>
  <c r="X1835" i="5"/>
  <c r="X1846" i="5"/>
  <c r="X1849" i="5"/>
  <c r="X1861" i="5"/>
  <c r="X1863" i="5"/>
  <c r="X1871" i="5"/>
  <c r="X1872" i="5"/>
  <c r="X1873" i="5"/>
  <c r="X177" i="5"/>
  <c r="X233" i="5"/>
  <c r="X265" i="5"/>
  <c r="X345" i="5"/>
  <c r="X353" i="5"/>
  <c r="X393" i="5"/>
  <c r="X470" i="5"/>
  <c r="X505" i="5"/>
  <c r="X593" i="5"/>
  <c r="X753" i="5"/>
  <c r="X758" i="5"/>
  <c r="X841" i="5"/>
  <c r="X857" i="5"/>
  <c r="X894" i="5"/>
  <c r="X1065" i="5"/>
  <c r="X1073" i="5"/>
  <c r="X1081" i="5"/>
  <c r="X1169" i="5"/>
  <c r="X1177" i="5"/>
  <c r="X1241" i="5"/>
  <c r="X1270" i="5"/>
  <c r="X1382" i="5"/>
  <c r="X1390" i="5"/>
  <c r="X1406" i="5"/>
  <c r="X1494" i="5"/>
  <c r="X1577" i="5"/>
  <c r="X1646" i="5"/>
  <c r="X1806" i="5"/>
  <c r="X1888" i="5"/>
  <c r="X1890" i="5"/>
  <c r="X1899" i="5"/>
  <c r="X1900" i="5"/>
  <c r="X1901" i="5"/>
  <c r="X1905" i="5"/>
  <c r="X1910" i="5"/>
  <c r="X1912" i="5"/>
  <c r="X1921" i="5"/>
  <c r="X1922" i="5"/>
  <c r="X1929" i="5"/>
  <c r="X1930" i="5"/>
  <c r="X1939" i="5"/>
  <c r="X1942" i="5"/>
  <c r="X1944" i="5"/>
  <c r="X1948" i="5"/>
  <c r="X1952" i="5"/>
  <c r="X1953" i="5"/>
  <c r="X1956" i="5"/>
  <c r="X1964" i="5"/>
  <c r="X1975" i="5"/>
  <c r="X1992" i="5"/>
  <c r="X1999" i="5"/>
  <c r="X2004" i="5"/>
  <c r="X2005" i="5"/>
  <c r="X2014" i="5"/>
  <c r="X2021" i="5"/>
  <c r="X2026" i="5"/>
  <c r="X2078" i="5"/>
  <c r="X2080" i="5"/>
  <c r="X2084" i="5"/>
  <c r="X2087" i="5"/>
  <c r="X2091" i="5"/>
  <c r="X2093" i="5"/>
  <c r="X2103" i="5"/>
  <c r="X2106" i="5"/>
  <c r="X2138" i="5"/>
  <c r="X2147" i="5"/>
  <c r="X2153" i="5"/>
  <c r="X2156" i="5"/>
  <c r="X2165" i="5"/>
  <c r="X2181" i="5"/>
  <c r="X2183" i="5"/>
  <c r="X2184" i="5"/>
  <c r="X2191" i="5"/>
  <c r="X2200" i="5"/>
  <c r="X2201" i="5"/>
  <c r="X2217" i="5"/>
  <c r="X2218" i="5"/>
  <c r="X2219" i="5"/>
  <c r="X2220" i="5"/>
  <c r="X2223" i="5"/>
  <c r="X2228" i="5"/>
  <c r="X2238" i="5"/>
  <c r="X2243" i="5"/>
  <c r="X2245" i="5"/>
  <c r="X2253" i="5"/>
  <c r="X2261" i="5"/>
  <c r="X2265" i="5"/>
  <c r="X2268" i="5"/>
  <c r="X2270" i="5"/>
  <c r="X2279" i="5"/>
  <c r="X2287" i="5"/>
  <c r="X2288" i="5"/>
  <c r="X2295" i="5"/>
  <c r="X2297" i="5"/>
  <c r="X2298" i="5"/>
  <c r="X2305" i="5"/>
  <c r="X2309" i="5"/>
  <c r="X2310" i="5"/>
  <c r="X2313" i="5"/>
  <c r="X2314" i="5"/>
  <c r="X2318" i="5"/>
  <c r="X2320" i="5"/>
  <c r="X2326" i="5"/>
  <c r="X2328" i="5"/>
  <c r="X2331" i="5"/>
  <c r="X2335" i="5"/>
  <c r="X2338" i="5"/>
  <c r="X2339" i="5"/>
  <c r="X2340" i="5"/>
  <c r="X2343" i="5"/>
  <c r="X2346" i="5"/>
  <c r="X2352" i="5"/>
  <c r="X2357" i="5"/>
  <c r="X2366" i="5"/>
  <c r="X2382" i="5"/>
  <c r="X2384" i="5"/>
  <c r="X2385" i="5"/>
  <c r="X2389" i="5"/>
  <c r="X2397" i="5"/>
  <c r="X2404" i="5"/>
  <c r="X2405" i="5"/>
  <c r="X2406" i="5"/>
  <c r="X2413" i="5"/>
  <c r="X2419" i="5"/>
  <c r="X2421" i="5"/>
  <c r="X2423" i="5"/>
  <c r="X2425" i="5"/>
  <c r="X2428" i="5"/>
  <c r="X2431" i="5"/>
  <c r="X2437" i="5"/>
  <c r="X2438" i="5"/>
  <c r="X2443" i="5"/>
  <c r="X2446" i="5"/>
  <c r="X2448" i="5"/>
  <c r="X2449" i="5"/>
  <c r="X2460" i="5"/>
  <c r="X2467" i="5"/>
  <c r="X2474" i="5"/>
  <c r="X2475" i="5"/>
  <c r="X2476" i="5"/>
  <c r="X2478" i="5"/>
  <c r="X2479" i="5"/>
  <c r="X2481" i="5"/>
  <c r="X2483" i="5"/>
  <c r="X2486" i="5"/>
  <c r="X2489" i="5"/>
  <c r="X2494" i="5"/>
  <c r="X2496" i="5"/>
  <c r="X2497" i="5"/>
  <c r="X2498" i="5"/>
  <c r="X2499" i="5"/>
  <c r="X2501" i="5"/>
  <c r="X2504" i="5"/>
  <c r="AC5" i="5" l="1"/>
  <c r="F124" i="6"/>
  <c r="V5" i="5"/>
  <c r="AB5" i="5"/>
  <c r="AD5" i="5"/>
  <c r="AB6" i="5"/>
  <c r="V6" i="5"/>
  <c r="AD6" i="5"/>
  <c r="AB7" i="5"/>
  <c r="V7" i="5"/>
  <c r="AD7" i="5"/>
  <c r="AB8" i="5"/>
  <c r="V8" i="5"/>
  <c r="AD8" i="5"/>
  <c r="V9" i="5"/>
  <c r="AB9" i="5"/>
  <c r="AD9" i="5"/>
  <c r="AB10" i="5"/>
  <c r="V10" i="5"/>
  <c r="AD10" i="5"/>
  <c r="V11" i="5"/>
  <c r="AB11" i="5"/>
  <c r="AD11" i="5"/>
  <c r="V12" i="5"/>
  <c r="AB12" i="5"/>
  <c r="AD12" i="5"/>
  <c r="V13" i="5"/>
  <c r="AB13" i="5"/>
  <c r="AD13" i="5"/>
  <c r="AB14" i="5"/>
  <c r="V14" i="5"/>
  <c r="AD14" i="5"/>
  <c r="AB15" i="5"/>
  <c r="V15" i="5"/>
  <c r="AD15" i="5"/>
  <c r="AB16" i="5"/>
  <c r="V16" i="5"/>
  <c r="AD16" i="5"/>
  <c r="AB17" i="5"/>
  <c r="V17" i="5"/>
  <c r="AD17" i="5"/>
  <c r="AB18" i="5"/>
  <c r="V18" i="5"/>
  <c r="AD18" i="5"/>
  <c r="V19" i="5"/>
  <c r="AB19" i="5"/>
  <c r="AD19" i="5"/>
  <c r="V20" i="5"/>
  <c r="AB20" i="5"/>
  <c r="AD20" i="5"/>
  <c r="V21" i="5"/>
  <c r="AB21" i="5"/>
  <c r="AD21" i="5"/>
  <c r="V22" i="5"/>
  <c r="AB22" i="5"/>
  <c r="AD22" i="5"/>
  <c r="V23" i="5"/>
  <c r="AB23" i="5"/>
  <c r="AD23" i="5"/>
  <c r="V24" i="5"/>
  <c r="AB24" i="5"/>
  <c r="AD24" i="5"/>
  <c r="AB25" i="5"/>
  <c r="V25" i="5"/>
  <c r="AD25" i="5"/>
  <c r="V26" i="5"/>
  <c r="AB26" i="5"/>
  <c r="AD26" i="5"/>
  <c r="V27" i="5"/>
  <c r="AB27" i="5"/>
  <c r="AD27" i="5"/>
  <c r="AB28" i="5"/>
  <c r="V28" i="5"/>
  <c r="AD28" i="5"/>
  <c r="AB29" i="5"/>
  <c r="V29" i="5"/>
  <c r="AD29" i="5"/>
  <c r="V30" i="5"/>
  <c r="AB30" i="5"/>
  <c r="AD30" i="5"/>
  <c r="V31" i="5"/>
  <c r="AB31" i="5"/>
  <c r="AD31" i="5"/>
  <c r="V32" i="5"/>
  <c r="AB32" i="5"/>
  <c r="AD32" i="5"/>
  <c r="V33" i="5"/>
  <c r="AB33" i="5"/>
  <c r="AD33" i="5"/>
  <c r="V34" i="5"/>
  <c r="AB34" i="5"/>
  <c r="AD34" i="5"/>
  <c r="V35" i="5"/>
  <c r="AB35" i="5"/>
  <c r="AD35" i="5"/>
  <c r="AB36" i="5"/>
  <c r="V36" i="5"/>
  <c r="AD36" i="5"/>
  <c r="V37" i="5"/>
  <c r="AB37" i="5"/>
  <c r="AD37" i="5"/>
  <c r="V38" i="5"/>
  <c r="AB38" i="5"/>
  <c r="AD38" i="5"/>
  <c r="AB39" i="5"/>
  <c r="V39" i="5"/>
  <c r="AD39" i="5"/>
  <c r="AB40" i="5"/>
  <c r="V40" i="5"/>
  <c r="AD40" i="5"/>
  <c r="AB41" i="5"/>
  <c r="V41" i="5"/>
  <c r="AD41" i="5"/>
  <c r="AB42" i="5"/>
  <c r="V42" i="5"/>
  <c r="AD42" i="5"/>
  <c r="AB43" i="5"/>
  <c r="V43" i="5"/>
  <c r="AD43" i="5"/>
  <c r="V44" i="5"/>
  <c r="AB44" i="5"/>
  <c r="AD44" i="5"/>
  <c r="V45" i="5"/>
  <c r="AB45" i="5"/>
  <c r="AD45" i="5"/>
  <c r="V46" i="5"/>
  <c r="AB46" i="5"/>
  <c r="AD46" i="5"/>
  <c r="V47" i="5"/>
  <c r="AB47" i="5"/>
  <c r="AD47" i="5"/>
  <c r="V48" i="5"/>
  <c r="AB48" i="5"/>
  <c r="AD48" i="5"/>
  <c r="AD49" i="5"/>
  <c r="V49" i="5"/>
  <c r="AB49" i="5"/>
  <c r="V50" i="5"/>
  <c r="AD50" i="5"/>
  <c r="AB50" i="5"/>
  <c r="V51" i="5"/>
  <c r="AB51" i="5"/>
  <c r="AD51" i="5"/>
  <c r="AD52" i="5"/>
  <c r="V52" i="5"/>
  <c r="AB52" i="5"/>
  <c r="V53" i="5"/>
  <c r="AB53" i="5"/>
  <c r="AD53" i="5"/>
  <c r="V54" i="5"/>
  <c r="AB54" i="5"/>
  <c r="AD54" i="5"/>
  <c r="AD55" i="5"/>
  <c r="V55" i="5"/>
  <c r="AB55" i="5"/>
  <c r="V56" i="5"/>
  <c r="AB56" i="5"/>
  <c r="AD56" i="5"/>
  <c r="V57" i="5"/>
  <c r="AD57" i="5"/>
  <c r="AB57" i="5"/>
  <c r="V58" i="5"/>
  <c r="AD58" i="5"/>
  <c r="AB58" i="5"/>
  <c r="AD59" i="5"/>
  <c r="V59" i="5"/>
  <c r="AB59" i="5"/>
  <c r="AD60" i="5"/>
  <c r="V60" i="5"/>
  <c r="AB60" i="5"/>
  <c r="AD61" i="5"/>
  <c r="V61" i="5"/>
  <c r="AB61" i="5"/>
  <c r="AD62" i="5"/>
  <c r="V62" i="5"/>
  <c r="AB62" i="5"/>
  <c r="AD63" i="5"/>
  <c r="V63" i="5"/>
  <c r="AB63" i="5"/>
  <c r="V64" i="5"/>
  <c r="AD64" i="5"/>
  <c r="AB64" i="5"/>
  <c r="AB65" i="5"/>
  <c r="V65" i="5"/>
  <c r="AD65" i="5"/>
  <c r="V66" i="5"/>
  <c r="AD66" i="5"/>
  <c r="AB66" i="5"/>
  <c r="V67" i="5"/>
  <c r="AD67" i="5"/>
  <c r="AB67" i="5"/>
  <c r="AD68" i="5"/>
  <c r="V68" i="5"/>
  <c r="AB68" i="5"/>
  <c r="V69" i="5"/>
  <c r="AD69" i="5"/>
  <c r="AB69" i="5"/>
  <c r="V70" i="5"/>
  <c r="AB70" i="5"/>
  <c r="AD70" i="5"/>
  <c r="AD71" i="5"/>
  <c r="V71" i="5"/>
  <c r="AB71" i="5"/>
  <c r="V72" i="5"/>
  <c r="AD72" i="5"/>
  <c r="AB72" i="5"/>
  <c r="AD73" i="5"/>
  <c r="V73" i="5"/>
  <c r="AB73" i="5"/>
  <c r="V74" i="5"/>
  <c r="AB74" i="5"/>
  <c r="AD74" i="5"/>
  <c r="AD75" i="5"/>
  <c r="V75" i="5"/>
  <c r="AB75" i="5"/>
  <c r="AD76" i="5"/>
  <c r="V76" i="5"/>
  <c r="AB76" i="5"/>
  <c r="AB77" i="5"/>
  <c r="V77" i="5"/>
  <c r="AD77" i="5"/>
  <c r="AD78" i="5"/>
  <c r="V78" i="5"/>
  <c r="AB78" i="5"/>
  <c r="AD79" i="5"/>
  <c r="V79" i="5"/>
  <c r="AB79" i="5"/>
  <c r="V80" i="5"/>
  <c r="AD80" i="5"/>
  <c r="AB80" i="5"/>
  <c r="V81" i="5"/>
  <c r="AB81" i="5"/>
  <c r="AD81" i="5"/>
  <c r="V82" i="5"/>
  <c r="AB82" i="5"/>
  <c r="AD82" i="5"/>
  <c r="AB83" i="5"/>
  <c r="V83" i="5"/>
  <c r="AD83" i="5"/>
  <c r="V84" i="5"/>
  <c r="AB84" i="5"/>
  <c r="AD84" i="5"/>
  <c r="V85" i="5"/>
  <c r="AB85" i="5"/>
  <c r="AD85" i="5"/>
  <c r="V86" i="5"/>
  <c r="AB86" i="5"/>
  <c r="AD86" i="5"/>
  <c r="V87" i="5"/>
  <c r="AD87" i="5"/>
  <c r="AB87" i="5"/>
  <c r="V88" i="5"/>
  <c r="AD88" i="5"/>
  <c r="AB88" i="5"/>
  <c r="AD89" i="5"/>
  <c r="V89" i="5"/>
  <c r="AB89" i="5"/>
  <c r="AB90" i="5"/>
  <c r="V90" i="5"/>
  <c r="AD90" i="5"/>
  <c r="AD91" i="5"/>
  <c r="V91" i="5"/>
  <c r="AB91" i="5"/>
  <c r="AD92" i="5"/>
  <c r="V92" i="5"/>
  <c r="AB92" i="5"/>
  <c r="V93" i="5"/>
  <c r="AD93" i="5"/>
  <c r="AB93" i="5"/>
  <c r="AD94" i="5"/>
  <c r="V94" i="5"/>
  <c r="AB94" i="5"/>
  <c r="AD95" i="5"/>
  <c r="V95" i="5"/>
  <c r="AB95" i="5"/>
  <c r="V96" i="5"/>
  <c r="AD96" i="5"/>
  <c r="AB96" i="5"/>
  <c r="AD97" i="5"/>
  <c r="V97" i="5"/>
  <c r="AB97" i="5"/>
  <c r="AB98" i="5"/>
  <c r="V98" i="5"/>
  <c r="AD98" i="5"/>
  <c r="AD99" i="5"/>
  <c r="V99" i="5"/>
  <c r="AB99" i="5"/>
  <c r="AD100" i="5"/>
  <c r="V100" i="5"/>
  <c r="AB100" i="5"/>
  <c r="V101" i="5"/>
  <c r="AB101" i="5"/>
  <c r="AD101" i="5"/>
  <c r="V102" i="5"/>
  <c r="AD102" i="5"/>
  <c r="AB102" i="5"/>
  <c r="V103" i="5"/>
  <c r="AD103" i="5"/>
  <c r="AB103" i="5"/>
  <c r="AD104" i="5"/>
  <c r="V104" i="5"/>
  <c r="AB104" i="5"/>
  <c r="AD105" i="5"/>
  <c r="V105" i="5"/>
  <c r="AB105" i="5"/>
  <c r="V106" i="5"/>
  <c r="AD106" i="5"/>
  <c r="AB106" i="5"/>
  <c r="AD107" i="5"/>
  <c r="V107" i="5"/>
  <c r="AB107" i="5"/>
  <c r="V108" i="5"/>
  <c r="AD108" i="5"/>
  <c r="AB108" i="5"/>
  <c r="AD109" i="5"/>
  <c r="V109" i="5"/>
  <c r="AB109" i="5"/>
  <c r="V110" i="5"/>
  <c r="AD110" i="5"/>
  <c r="AB110" i="5"/>
  <c r="V111" i="5"/>
  <c r="AD111" i="5"/>
  <c r="AB111" i="5"/>
  <c r="AD112" i="5"/>
  <c r="V112" i="5"/>
  <c r="AB112" i="5"/>
  <c r="AD113" i="5"/>
  <c r="V113" i="5"/>
  <c r="AB113" i="5"/>
  <c r="V114" i="5"/>
  <c r="AD114" i="5"/>
  <c r="AB114" i="5"/>
  <c r="AD115" i="5"/>
  <c r="V115" i="5"/>
  <c r="AB115" i="5"/>
  <c r="V116" i="5"/>
  <c r="AD116" i="5"/>
  <c r="AB116" i="5"/>
  <c r="V117" i="5"/>
  <c r="AD117" i="5"/>
  <c r="AB117" i="5"/>
  <c r="V118" i="5"/>
  <c r="AD118" i="5"/>
  <c r="AB118" i="5"/>
  <c r="AD119" i="5"/>
  <c r="V119" i="5"/>
  <c r="AB119" i="5"/>
  <c r="AD120" i="5"/>
  <c r="V120" i="5"/>
  <c r="AB120" i="5"/>
  <c r="V121" i="5"/>
  <c r="AD121" i="5"/>
  <c r="AB121" i="5"/>
  <c r="AD122" i="5"/>
  <c r="V122" i="5"/>
  <c r="AB122" i="5"/>
  <c r="AD123" i="5"/>
  <c r="V123" i="5"/>
  <c r="AB123" i="5"/>
  <c r="AD124" i="5"/>
  <c r="V124" i="5"/>
  <c r="AB124" i="5"/>
  <c r="V125" i="5"/>
  <c r="AD125" i="5"/>
  <c r="AB125" i="5"/>
  <c r="AD126" i="5"/>
  <c r="V126" i="5"/>
  <c r="AB126" i="5"/>
  <c r="V127" i="5"/>
  <c r="AB127" i="5"/>
  <c r="AD127" i="5"/>
  <c r="V128" i="5"/>
  <c r="AD128" i="5"/>
  <c r="AB128" i="5"/>
  <c r="AC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C84" i="6"/>
  <c r="C51" i="6"/>
  <c r="F109" i="6"/>
  <c r="H109" i="6" s="1"/>
  <c r="F110" i="6"/>
  <c r="H110" i="6" s="1"/>
  <c r="F95" i="6"/>
  <c r="H94" i="6"/>
  <c r="F108" i="6"/>
  <c r="H108" i="6" s="1"/>
  <c r="F111" i="6"/>
  <c r="H111" i="6" s="1"/>
  <c r="Y50" i="4"/>
  <c r="Y49" i="4"/>
  <c r="V47" i="4"/>
  <c r="W47" i="4" s="1"/>
  <c r="V46" i="4"/>
  <c r="A66" i="6"/>
  <c r="M83" i="4"/>
  <c r="Z50" i="4"/>
  <c r="Z51" i="4"/>
  <c r="AA51" i="4" s="1"/>
  <c r="M121" i="4"/>
  <c r="A99" i="6"/>
  <c r="H50" i="6"/>
  <c r="F61" i="6"/>
  <c r="C98" i="6"/>
  <c r="X42" i="4"/>
  <c r="Y42" i="4" s="1"/>
  <c r="A101" i="6"/>
  <c r="M123" i="4"/>
  <c r="K117" i="6"/>
  <c r="D31" i="6"/>
  <c r="A100" i="6"/>
  <c r="M122" i="4"/>
  <c r="D30" i="6"/>
  <c r="K116" i="6"/>
  <c r="M45" i="4"/>
  <c r="A31" i="6"/>
  <c r="A30" i="6"/>
  <c r="M44" i="4"/>
  <c r="A85" i="6"/>
  <c r="M104" i="4"/>
  <c r="M92" i="4"/>
  <c r="A74" i="6"/>
  <c r="H66" i="6"/>
  <c r="F77" i="6"/>
  <c r="C55" i="6"/>
  <c r="D55" i="6"/>
  <c r="A28" i="6"/>
  <c r="M42" i="4"/>
  <c r="C17" i="6"/>
  <c r="D17" i="6"/>
  <c r="C13" i="6"/>
  <c r="D13" i="6"/>
  <c r="D6" i="6"/>
  <c r="C6" i="6"/>
  <c r="D4" i="6"/>
  <c r="C4" i="6"/>
  <c r="G109" i="5" l="1"/>
  <c r="G44" i="5"/>
  <c r="G24" i="5"/>
  <c r="G22" i="5"/>
  <c r="G32" i="5"/>
  <c r="G31" i="5"/>
  <c r="J5" i="5"/>
  <c r="R5" i="5"/>
  <c r="I5" i="5"/>
  <c r="H5" i="5"/>
  <c r="F5" i="5"/>
  <c r="E5" i="5"/>
  <c r="R6" i="5"/>
  <c r="E6" i="5"/>
  <c r="J6" i="5"/>
  <c r="I6" i="5"/>
  <c r="H6" i="5"/>
  <c r="F6" i="5"/>
  <c r="J7" i="5"/>
  <c r="R7" i="5"/>
  <c r="E7" i="5"/>
  <c r="I7" i="5"/>
  <c r="H7" i="5"/>
  <c r="F7" i="5"/>
  <c r="R8" i="5"/>
  <c r="E8" i="5"/>
  <c r="I8" i="5"/>
  <c r="J8" i="5"/>
  <c r="F8" i="5"/>
  <c r="H8" i="5"/>
  <c r="I9" i="5"/>
  <c r="J9" i="5"/>
  <c r="E9" i="5"/>
  <c r="R9" i="5"/>
  <c r="H9" i="5"/>
  <c r="F9" i="5"/>
  <c r="R10" i="5"/>
  <c r="E10" i="5"/>
  <c r="I10" i="5"/>
  <c r="H10" i="5"/>
  <c r="J10" i="5"/>
  <c r="F10" i="5"/>
  <c r="J11" i="5"/>
  <c r="H11" i="5"/>
  <c r="R11" i="5"/>
  <c r="F11" i="5"/>
  <c r="E11" i="5"/>
  <c r="I11" i="5"/>
  <c r="H12" i="5"/>
  <c r="F12" i="5"/>
  <c r="E12" i="5"/>
  <c r="R12" i="5"/>
  <c r="J12" i="5"/>
  <c r="I12" i="5"/>
  <c r="I13" i="5"/>
  <c r="R13" i="5"/>
  <c r="E13" i="5"/>
  <c r="H13" i="5"/>
  <c r="F13" i="5"/>
  <c r="J13" i="5"/>
  <c r="J14" i="5"/>
  <c r="H14" i="5"/>
  <c r="F14" i="5"/>
  <c r="I14" i="5"/>
  <c r="R14" i="5"/>
  <c r="E14" i="5"/>
  <c r="I15" i="5"/>
  <c r="R15" i="5"/>
  <c r="F15" i="5"/>
  <c r="E15" i="5"/>
  <c r="H15" i="5"/>
  <c r="J15" i="5"/>
  <c r="E16" i="5"/>
  <c r="R16" i="5"/>
  <c r="F16" i="5"/>
  <c r="J16" i="5"/>
  <c r="H16" i="5"/>
  <c r="I16" i="5"/>
  <c r="J17" i="5"/>
  <c r="R17" i="5"/>
  <c r="H17" i="5"/>
  <c r="F17" i="5"/>
  <c r="I17" i="5"/>
  <c r="E17" i="5"/>
  <c r="E18" i="5"/>
  <c r="I18" i="5"/>
  <c r="F18" i="5"/>
  <c r="H18" i="5"/>
  <c r="R18" i="5"/>
  <c r="J18" i="5"/>
  <c r="J19" i="5"/>
  <c r="F19" i="5"/>
  <c r="I19" i="5"/>
  <c r="E19" i="5"/>
  <c r="R19" i="5"/>
  <c r="H19" i="5"/>
  <c r="E20" i="5"/>
  <c r="I20" i="5"/>
  <c r="H20" i="5"/>
  <c r="R20" i="5"/>
  <c r="J20" i="5"/>
  <c r="F20" i="5"/>
  <c r="H21" i="5"/>
  <c r="E21" i="5"/>
  <c r="R21" i="5"/>
  <c r="F21" i="5"/>
  <c r="I21" i="5"/>
  <c r="J21" i="5"/>
  <c r="J22" i="5"/>
  <c r="F22" i="5"/>
  <c r="R22" i="5"/>
  <c r="H22" i="5"/>
  <c r="I22" i="5"/>
  <c r="E22" i="5"/>
  <c r="I23" i="5"/>
  <c r="R23" i="5"/>
  <c r="H23" i="5"/>
  <c r="E23" i="5"/>
  <c r="F23" i="5"/>
  <c r="J23" i="5"/>
  <c r="R24" i="5"/>
  <c r="H24" i="5"/>
  <c r="J24" i="5"/>
  <c r="F24" i="5"/>
  <c r="E24" i="5"/>
  <c r="I24" i="5"/>
  <c r="J25" i="5"/>
  <c r="I25" i="5"/>
  <c r="H25" i="5"/>
  <c r="R25" i="5"/>
  <c r="F25" i="5"/>
  <c r="E25" i="5"/>
  <c r="J26" i="5"/>
  <c r="H26" i="5"/>
  <c r="I26" i="5"/>
  <c r="F26" i="5"/>
  <c r="R26" i="5"/>
  <c r="E26" i="5"/>
  <c r="R27" i="5"/>
  <c r="J27" i="5"/>
  <c r="H27" i="5"/>
  <c r="I27" i="5"/>
  <c r="E27" i="5"/>
  <c r="F27" i="5"/>
  <c r="R28" i="5"/>
  <c r="H28" i="5"/>
  <c r="F28" i="5"/>
  <c r="I28" i="5"/>
  <c r="E28" i="5"/>
  <c r="J28" i="5"/>
  <c r="I29" i="5"/>
  <c r="R29" i="5"/>
  <c r="H29" i="5"/>
  <c r="F29" i="5"/>
  <c r="E29" i="5"/>
  <c r="J29" i="5"/>
  <c r="E30" i="5"/>
  <c r="F30" i="5"/>
  <c r="I30" i="5"/>
  <c r="J30" i="5"/>
  <c r="R30" i="5"/>
  <c r="H30" i="5"/>
  <c r="R31" i="5"/>
  <c r="J31" i="5"/>
  <c r="F31" i="5"/>
  <c r="H31" i="5"/>
  <c r="I31" i="5"/>
  <c r="E31" i="5"/>
  <c r="H32" i="5"/>
  <c r="F32" i="5"/>
  <c r="R32" i="5"/>
  <c r="E32" i="5"/>
  <c r="I32" i="5"/>
  <c r="J32" i="5"/>
  <c r="F33" i="5"/>
  <c r="R33" i="5"/>
  <c r="J33" i="5"/>
  <c r="I33" i="5"/>
  <c r="H33" i="5"/>
  <c r="E33" i="5"/>
  <c r="F34" i="5"/>
  <c r="H34" i="5"/>
  <c r="I34" i="5"/>
  <c r="J34" i="5"/>
  <c r="R34" i="5"/>
  <c r="E34" i="5"/>
  <c r="H35" i="5"/>
  <c r="J35" i="5"/>
  <c r="I35" i="5"/>
  <c r="R35" i="5"/>
  <c r="F35" i="5"/>
  <c r="E35" i="5"/>
  <c r="E36" i="5"/>
  <c r="I36" i="5"/>
  <c r="H36" i="5"/>
  <c r="J36" i="5"/>
  <c r="F36" i="5"/>
  <c r="R36" i="5"/>
  <c r="J37" i="5"/>
  <c r="H37" i="5"/>
  <c r="F37" i="5"/>
  <c r="R37" i="5"/>
  <c r="I37" i="5"/>
  <c r="E37" i="5"/>
  <c r="J38" i="5"/>
  <c r="H38" i="5"/>
  <c r="F38" i="5"/>
  <c r="R38" i="5"/>
  <c r="I38" i="5"/>
  <c r="E38" i="5"/>
  <c r="I39" i="5"/>
  <c r="R39" i="5"/>
  <c r="J39" i="5"/>
  <c r="H39" i="5"/>
  <c r="E39" i="5"/>
  <c r="F39" i="5"/>
  <c r="E40" i="5"/>
  <c r="I40" i="5"/>
  <c r="J40" i="5"/>
  <c r="R40" i="5"/>
  <c r="F40" i="5"/>
  <c r="H40" i="5"/>
  <c r="E41" i="5"/>
  <c r="J41" i="5"/>
  <c r="R41" i="5"/>
  <c r="F41" i="5"/>
  <c r="I41" i="5"/>
  <c r="H41" i="5"/>
  <c r="J42" i="5"/>
  <c r="E42" i="5"/>
  <c r="I42" i="5"/>
  <c r="R42" i="5"/>
  <c r="H42" i="5"/>
  <c r="F42" i="5"/>
  <c r="E43" i="5"/>
  <c r="H43" i="5"/>
  <c r="J43" i="5"/>
  <c r="F43" i="5"/>
  <c r="R43" i="5"/>
  <c r="I43" i="5"/>
  <c r="E44" i="5"/>
  <c r="F44" i="5"/>
  <c r="I44" i="5"/>
  <c r="J44" i="5"/>
  <c r="R44" i="5"/>
  <c r="H44" i="5"/>
  <c r="E45" i="5"/>
  <c r="J45" i="5"/>
  <c r="I45" i="5"/>
  <c r="H45" i="5"/>
  <c r="F45" i="5"/>
  <c r="R45" i="5"/>
  <c r="E46" i="5"/>
  <c r="J46" i="5"/>
  <c r="F46" i="5"/>
  <c r="I46" i="5"/>
  <c r="H46" i="5"/>
  <c r="R46" i="5"/>
  <c r="E47" i="5"/>
  <c r="J47" i="5"/>
  <c r="I47" i="5"/>
  <c r="H47" i="5"/>
  <c r="F47" i="5"/>
  <c r="R47" i="5"/>
  <c r="E48" i="5"/>
  <c r="R48" i="5"/>
  <c r="I48" i="5"/>
  <c r="H48" i="5"/>
  <c r="J48" i="5"/>
  <c r="F48" i="5"/>
  <c r="E49" i="5"/>
  <c r="I49" i="5"/>
  <c r="J49" i="5"/>
  <c r="F49" i="5"/>
  <c r="H49" i="5"/>
  <c r="R49" i="5"/>
  <c r="E50" i="5"/>
  <c r="F50" i="5"/>
  <c r="H50" i="5"/>
  <c r="R50" i="5"/>
  <c r="I50" i="5"/>
  <c r="J50" i="5"/>
  <c r="E51" i="5"/>
  <c r="J51" i="5"/>
  <c r="F51" i="5"/>
  <c r="R51" i="5"/>
  <c r="I51" i="5"/>
  <c r="H51" i="5"/>
  <c r="E52" i="5"/>
  <c r="J52" i="5"/>
  <c r="R52" i="5"/>
  <c r="F52" i="5"/>
  <c r="H52" i="5"/>
  <c r="I52" i="5"/>
  <c r="E53" i="5"/>
  <c r="J53" i="5"/>
  <c r="I53" i="5"/>
  <c r="H53" i="5"/>
  <c r="F53" i="5"/>
  <c r="R53" i="5"/>
  <c r="E54" i="5"/>
  <c r="R54" i="5"/>
  <c r="F54" i="5"/>
  <c r="J54" i="5"/>
  <c r="I54" i="5"/>
  <c r="H54" i="5"/>
  <c r="E55" i="5"/>
  <c r="J55" i="5"/>
  <c r="I55" i="5"/>
  <c r="H55" i="5"/>
  <c r="F55" i="5"/>
  <c r="R55" i="5"/>
  <c r="E56" i="5"/>
  <c r="J56" i="5"/>
  <c r="R56" i="5"/>
  <c r="H56" i="5"/>
  <c r="I56" i="5"/>
  <c r="F56" i="5"/>
  <c r="E57" i="5"/>
  <c r="J57" i="5"/>
  <c r="I57" i="5"/>
  <c r="F57" i="5"/>
  <c r="H57" i="5"/>
  <c r="R57" i="5"/>
  <c r="E58" i="5"/>
  <c r="F58" i="5"/>
  <c r="R58" i="5"/>
  <c r="H58" i="5"/>
  <c r="I58" i="5"/>
  <c r="J58" i="5"/>
  <c r="E59" i="5"/>
  <c r="R59" i="5"/>
  <c r="I59" i="5"/>
  <c r="H59" i="5"/>
  <c r="F59" i="5"/>
  <c r="J59" i="5"/>
  <c r="E60" i="5"/>
  <c r="F60" i="5"/>
  <c r="I60" i="5"/>
  <c r="H60" i="5"/>
  <c r="R60" i="5"/>
  <c r="J60" i="5"/>
  <c r="E61" i="5"/>
  <c r="H61" i="5"/>
  <c r="I61" i="5"/>
  <c r="R61" i="5"/>
  <c r="F61" i="5"/>
  <c r="J61" i="5"/>
  <c r="E62" i="5"/>
  <c r="F62" i="5"/>
  <c r="I62" i="5"/>
  <c r="R62" i="5"/>
  <c r="H62" i="5"/>
  <c r="J62" i="5"/>
  <c r="E63" i="5"/>
  <c r="J63" i="5"/>
  <c r="R63" i="5"/>
  <c r="I63" i="5"/>
  <c r="F63" i="5"/>
  <c r="H63" i="5"/>
  <c r="E64" i="5"/>
  <c r="H64" i="5"/>
  <c r="R64" i="5"/>
  <c r="I64" i="5"/>
  <c r="F64" i="5"/>
  <c r="J64" i="5"/>
  <c r="E65" i="5"/>
  <c r="F65" i="5"/>
  <c r="R65" i="5"/>
  <c r="J65" i="5"/>
  <c r="I65" i="5"/>
  <c r="H65" i="5"/>
  <c r="E66" i="5"/>
  <c r="J66" i="5"/>
  <c r="F66" i="5"/>
  <c r="R66" i="5"/>
  <c r="H66" i="5"/>
  <c r="I66" i="5"/>
  <c r="E67" i="5"/>
  <c r="J67" i="5"/>
  <c r="F67" i="5"/>
  <c r="H67" i="5"/>
  <c r="I67" i="5"/>
  <c r="R67" i="5"/>
  <c r="E68" i="5"/>
  <c r="R68" i="5"/>
  <c r="H68" i="5"/>
  <c r="F68" i="5"/>
  <c r="I68" i="5"/>
  <c r="J68" i="5"/>
  <c r="E69" i="5"/>
  <c r="R69" i="5"/>
  <c r="I69" i="5"/>
  <c r="F69" i="5"/>
  <c r="H69" i="5"/>
  <c r="J69" i="5"/>
  <c r="E70" i="5"/>
  <c r="F70" i="5"/>
  <c r="H70" i="5"/>
  <c r="J70" i="5"/>
  <c r="I70" i="5"/>
  <c r="R70" i="5"/>
  <c r="E71" i="5"/>
  <c r="F71" i="5"/>
  <c r="H71" i="5"/>
  <c r="R71" i="5"/>
  <c r="I71" i="5"/>
  <c r="J71" i="5"/>
  <c r="E72" i="5"/>
  <c r="R72" i="5"/>
  <c r="H72" i="5"/>
  <c r="F72" i="5"/>
  <c r="I72" i="5"/>
  <c r="J72" i="5"/>
  <c r="E73" i="5"/>
  <c r="F73" i="5"/>
  <c r="R73" i="5"/>
  <c r="I73" i="5"/>
  <c r="H73" i="5"/>
  <c r="J73" i="5"/>
  <c r="E74" i="5"/>
  <c r="J74" i="5"/>
  <c r="R74" i="5"/>
  <c r="H74" i="5"/>
  <c r="I74" i="5"/>
  <c r="F74" i="5"/>
  <c r="E75" i="5"/>
  <c r="J75" i="5"/>
  <c r="I75" i="5"/>
  <c r="R75" i="5"/>
  <c r="F75" i="5"/>
  <c r="H75" i="5"/>
  <c r="E76" i="5"/>
  <c r="J76" i="5"/>
  <c r="F76" i="5"/>
  <c r="I76" i="5"/>
  <c r="H76" i="5"/>
  <c r="R76" i="5"/>
  <c r="E77" i="5"/>
  <c r="H77" i="5"/>
  <c r="F77" i="5"/>
  <c r="R77" i="5"/>
  <c r="I77" i="5"/>
  <c r="J77" i="5"/>
  <c r="E78" i="5"/>
  <c r="H78" i="5"/>
  <c r="I78" i="5"/>
  <c r="F78" i="5"/>
  <c r="J78" i="5"/>
  <c r="R78" i="5"/>
  <c r="E79" i="5"/>
  <c r="I79" i="5"/>
  <c r="R79" i="5"/>
  <c r="H79" i="5"/>
  <c r="J79" i="5"/>
  <c r="F79" i="5"/>
  <c r="E80" i="5"/>
  <c r="J80" i="5"/>
  <c r="R80" i="5"/>
  <c r="I80" i="5"/>
  <c r="H80" i="5"/>
  <c r="F80" i="5"/>
  <c r="E81" i="5"/>
  <c r="J81" i="5"/>
  <c r="R81" i="5"/>
  <c r="I81" i="5"/>
  <c r="H81" i="5"/>
  <c r="F81" i="5"/>
  <c r="E82" i="5"/>
  <c r="J82" i="5"/>
  <c r="R82" i="5"/>
  <c r="F82" i="5"/>
  <c r="H82" i="5"/>
  <c r="I82" i="5"/>
  <c r="E83" i="5"/>
  <c r="J83" i="5"/>
  <c r="R83" i="5"/>
  <c r="H83" i="5"/>
  <c r="F83" i="5"/>
  <c r="I83" i="5"/>
  <c r="E84" i="5"/>
  <c r="F84" i="5"/>
  <c r="R84" i="5"/>
  <c r="I84" i="5"/>
  <c r="H84" i="5"/>
  <c r="J84" i="5"/>
  <c r="E85" i="5"/>
  <c r="I85" i="5"/>
  <c r="H85" i="5"/>
  <c r="R85" i="5"/>
  <c r="F85" i="5"/>
  <c r="J85" i="5"/>
  <c r="E86" i="5"/>
  <c r="J86" i="5"/>
  <c r="H86" i="5"/>
  <c r="F86" i="5"/>
  <c r="I86" i="5"/>
  <c r="R86" i="5"/>
  <c r="E87" i="5"/>
  <c r="J87" i="5"/>
  <c r="F87" i="5"/>
  <c r="I87" i="5"/>
  <c r="H87" i="5"/>
  <c r="R87" i="5"/>
  <c r="E88" i="5"/>
  <c r="F88" i="5"/>
  <c r="J88" i="5"/>
  <c r="R88" i="5"/>
  <c r="H88" i="5"/>
  <c r="I88" i="5"/>
  <c r="E89" i="5"/>
  <c r="J89" i="5"/>
  <c r="R89" i="5"/>
  <c r="H89" i="5"/>
  <c r="F89" i="5"/>
  <c r="I89" i="5"/>
  <c r="E90" i="5"/>
  <c r="H90" i="5"/>
  <c r="R90" i="5"/>
  <c r="I90" i="5"/>
  <c r="J90" i="5"/>
  <c r="F90" i="5"/>
  <c r="E91" i="5"/>
  <c r="J91" i="5"/>
  <c r="H91" i="5"/>
  <c r="F91" i="5"/>
  <c r="R91" i="5"/>
  <c r="I91" i="5"/>
  <c r="E92" i="5"/>
  <c r="J92" i="5"/>
  <c r="F92" i="5"/>
  <c r="I92" i="5"/>
  <c r="H92" i="5"/>
  <c r="R92" i="5"/>
  <c r="E93" i="5"/>
  <c r="H93" i="5"/>
  <c r="R93" i="5"/>
  <c r="I93" i="5"/>
  <c r="F93" i="5"/>
  <c r="J93" i="5"/>
  <c r="E94" i="5"/>
  <c r="J94" i="5"/>
  <c r="F94" i="5"/>
  <c r="H94" i="5"/>
  <c r="R94" i="5"/>
  <c r="I94" i="5"/>
  <c r="E95" i="5"/>
  <c r="J95" i="5"/>
  <c r="H95" i="5"/>
  <c r="F95" i="5"/>
  <c r="R95" i="5"/>
  <c r="I95" i="5"/>
  <c r="E96" i="5"/>
  <c r="F96" i="5"/>
  <c r="I96" i="5"/>
  <c r="J96" i="5"/>
  <c r="H96" i="5"/>
  <c r="R96" i="5"/>
  <c r="E97" i="5"/>
  <c r="I97" i="5"/>
  <c r="R97" i="5"/>
  <c r="H97" i="5"/>
  <c r="J97" i="5"/>
  <c r="F97" i="5"/>
  <c r="E98" i="5"/>
  <c r="R98" i="5"/>
  <c r="I98" i="5"/>
  <c r="H98" i="5"/>
  <c r="F98" i="5"/>
  <c r="J98" i="5"/>
  <c r="E99" i="5"/>
  <c r="R99" i="5"/>
  <c r="I99" i="5"/>
  <c r="H99" i="5"/>
  <c r="F99" i="5"/>
  <c r="J99" i="5"/>
  <c r="E100" i="5"/>
  <c r="H100" i="5"/>
  <c r="R100" i="5"/>
  <c r="I100" i="5"/>
  <c r="F100" i="5"/>
  <c r="J100" i="5"/>
  <c r="E101" i="5"/>
  <c r="H101" i="5"/>
  <c r="F101" i="5"/>
  <c r="R101" i="5"/>
  <c r="I101" i="5"/>
  <c r="J101" i="5"/>
  <c r="E102" i="5"/>
  <c r="I102" i="5"/>
  <c r="R102" i="5"/>
  <c r="F102" i="5"/>
  <c r="H102" i="5"/>
  <c r="J102" i="5"/>
  <c r="R103" i="5"/>
  <c r="H103" i="5"/>
  <c r="T103" i="5"/>
  <c r="E104" i="5"/>
  <c r="H104" i="5"/>
  <c r="J104" i="5"/>
  <c r="F104" i="5"/>
  <c r="R104" i="5"/>
  <c r="I104" i="5"/>
  <c r="E105" i="5"/>
  <c r="F105" i="5"/>
  <c r="R105" i="5"/>
  <c r="H105" i="5"/>
  <c r="J105" i="5"/>
  <c r="I105" i="5"/>
  <c r="E106" i="5"/>
  <c r="H106" i="5"/>
  <c r="R106" i="5"/>
  <c r="F106" i="5"/>
  <c r="I106" i="5"/>
  <c r="J106" i="5"/>
  <c r="E107" i="5"/>
  <c r="F107" i="5"/>
  <c r="R107" i="5"/>
  <c r="I107" i="5"/>
  <c r="H107" i="5"/>
  <c r="J107" i="5"/>
  <c r="E108" i="5"/>
  <c r="J108" i="5"/>
  <c r="R108" i="5"/>
  <c r="H108" i="5"/>
  <c r="F108" i="5"/>
  <c r="I108" i="5"/>
  <c r="E109" i="5"/>
  <c r="F109" i="5"/>
  <c r="H109" i="5"/>
  <c r="R109" i="5"/>
  <c r="I109" i="5"/>
  <c r="J109" i="5"/>
  <c r="E110" i="5"/>
  <c r="J110" i="5"/>
  <c r="I110" i="5"/>
  <c r="F110" i="5"/>
  <c r="R110" i="5"/>
  <c r="H110" i="5"/>
  <c r="E111" i="5"/>
  <c r="H111" i="5"/>
  <c r="J111" i="5"/>
  <c r="F111" i="5"/>
  <c r="R111" i="5"/>
  <c r="I111" i="5"/>
  <c r="E112" i="5"/>
  <c r="J112" i="5"/>
  <c r="I112" i="5"/>
  <c r="R112" i="5"/>
  <c r="H112" i="5"/>
  <c r="F112" i="5"/>
  <c r="E113" i="5"/>
  <c r="J113" i="5"/>
  <c r="I113" i="5"/>
  <c r="F113" i="5"/>
  <c r="H113" i="5"/>
  <c r="R113" i="5"/>
  <c r="E114" i="5"/>
  <c r="J114" i="5"/>
  <c r="I114" i="5"/>
  <c r="F114" i="5"/>
  <c r="R114" i="5"/>
  <c r="H114" i="5"/>
  <c r="E115" i="5"/>
  <c r="J115" i="5"/>
  <c r="F115" i="5"/>
  <c r="I115" i="5"/>
  <c r="H115" i="5"/>
  <c r="R115" i="5"/>
  <c r="E116" i="5"/>
  <c r="H116" i="5"/>
  <c r="F116" i="5"/>
  <c r="I116" i="5"/>
  <c r="J116" i="5"/>
  <c r="R116" i="5"/>
  <c r="E117" i="5"/>
  <c r="I117" i="5"/>
  <c r="J117" i="5"/>
  <c r="H117" i="5"/>
  <c r="F117" i="5"/>
  <c r="R117" i="5"/>
  <c r="E118" i="5"/>
  <c r="J118" i="5"/>
  <c r="F118" i="5"/>
  <c r="I118" i="5"/>
  <c r="H118" i="5"/>
  <c r="R118" i="5"/>
  <c r="E119" i="5"/>
  <c r="F119" i="5"/>
  <c r="J119" i="5"/>
  <c r="I119" i="5"/>
  <c r="R119" i="5"/>
  <c r="H119" i="5"/>
  <c r="E120" i="5"/>
  <c r="J120" i="5"/>
  <c r="F120" i="5"/>
  <c r="H120" i="5"/>
  <c r="R120" i="5"/>
  <c r="I120" i="5"/>
  <c r="E121" i="5"/>
  <c r="R121" i="5"/>
  <c r="J121" i="5"/>
  <c r="F121" i="5"/>
  <c r="I121" i="5"/>
  <c r="H121" i="5"/>
  <c r="E122" i="5"/>
  <c r="R122" i="5"/>
  <c r="H122" i="5"/>
  <c r="F122" i="5"/>
  <c r="J122" i="5"/>
  <c r="I122" i="5"/>
  <c r="E123" i="5"/>
  <c r="J123" i="5"/>
  <c r="I123" i="5"/>
  <c r="H123" i="5"/>
  <c r="F123" i="5"/>
  <c r="R123" i="5"/>
  <c r="E124" i="5"/>
  <c r="J124" i="5"/>
  <c r="F124" i="5"/>
  <c r="H124" i="5"/>
  <c r="I124" i="5"/>
  <c r="R124" i="5"/>
  <c r="E125" i="5"/>
  <c r="J125" i="5"/>
  <c r="F125" i="5"/>
  <c r="I125" i="5"/>
  <c r="R125" i="5"/>
  <c r="H125" i="5"/>
  <c r="E126" i="5"/>
  <c r="J126" i="5"/>
  <c r="H126" i="5"/>
  <c r="I126" i="5"/>
  <c r="R126" i="5"/>
  <c r="F126" i="5"/>
  <c r="E127" i="5"/>
  <c r="J127" i="5"/>
  <c r="R127" i="5"/>
  <c r="F127" i="5"/>
  <c r="I127" i="5"/>
  <c r="H127" i="5"/>
  <c r="E128" i="5"/>
  <c r="J128" i="5"/>
  <c r="I128" i="5"/>
  <c r="R128" i="5"/>
  <c r="F128" i="5"/>
  <c r="H128" i="5"/>
  <c r="G119" i="6"/>
  <c r="H119" i="6" s="1"/>
  <c r="G5" i="5"/>
  <c r="G38" i="5"/>
  <c r="G52" i="5"/>
  <c r="G65" i="5"/>
  <c r="G77" i="5"/>
  <c r="G84" i="5"/>
  <c r="G106" i="5"/>
  <c r="G23" i="5"/>
  <c r="G25" i="5"/>
  <c r="G26" i="5"/>
  <c r="G27" i="5"/>
  <c r="G28" i="5"/>
  <c r="G29" i="5"/>
  <c r="G30" i="5"/>
  <c r="G33" i="5"/>
  <c r="G34" i="5"/>
  <c r="G36" i="5"/>
  <c r="G42" i="5"/>
  <c r="G54" i="5"/>
  <c r="G45" i="5"/>
  <c r="G46" i="5"/>
  <c r="G47" i="5"/>
  <c r="G48" i="5"/>
  <c r="G49" i="5"/>
  <c r="G50" i="5"/>
  <c r="G51" i="5"/>
  <c r="G62" i="5"/>
  <c r="G75" i="5"/>
  <c r="G78" i="5"/>
  <c r="G80" i="5"/>
  <c r="G82" i="5"/>
  <c r="G86" i="5"/>
  <c r="G98" i="5"/>
  <c r="G66" i="5"/>
  <c r="G67" i="5"/>
  <c r="G68" i="5"/>
  <c r="G69" i="5"/>
  <c r="G70" i="5"/>
  <c r="G79" i="5"/>
  <c r="G100" i="5"/>
  <c r="G88" i="5"/>
  <c r="G89" i="5"/>
  <c r="G90" i="5"/>
  <c r="G91" i="5"/>
  <c r="G92" i="5"/>
  <c r="G93" i="5"/>
  <c r="G94" i="5"/>
  <c r="G95" i="5"/>
  <c r="G102" i="5"/>
  <c r="G110" i="5"/>
  <c r="G111" i="5"/>
  <c r="G112" i="5"/>
  <c r="G113" i="5"/>
  <c r="G114" i="5"/>
  <c r="G115" i="5"/>
  <c r="G116" i="5"/>
  <c r="G117" i="5"/>
  <c r="G118" i="5"/>
  <c r="G119" i="5"/>
  <c r="G120" i="5"/>
  <c r="G121" i="5"/>
  <c r="G122" i="5"/>
  <c r="G123" i="5"/>
  <c r="G124" i="5"/>
  <c r="G118" i="6"/>
  <c r="H118" i="6" s="1"/>
  <c r="G12" i="5"/>
  <c r="G13" i="5"/>
  <c r="G15" i="5"/>
  <c r="G16" i="5"/>
  <c r="G37" i="5"/>
  <c r="G58" i="5"/>
  <c r="G73" i="5"/>
  <c r="G97" i="5"/>
  <c r="G127" i="5"/>
  <c r="G117" i="6"/>
  <c r="H117" i="6" s="1"/>
  <c r="G53" i="5"/>
  <c r="G57" i="5"/>
  <c r="G74" i="5"/>
  <c r="G81" i="5"/>
  <c r="G85" i="5"/>
  <c r="G96" i="5"/>
  <c r="G128" i="5"/>
  <c r="G115" i="6"/>
  <c r="H115" i="6" s="1"/>
  <c r="G6" i="5"/>
  <c r="G7" i="5"/>
  <c r="G8" i="5"/>
  <c r="G9" i="5"/>
  <c r="G10" i="5"/>
  <c r="G11" i="5"/>
  <c r="G14" i="5"/>
  <c r="G21" i="5"/>
  <c r="G35" i="5"/>
  <c r="G43" i="5"/>
  <c r="G56" i="5"/>
  <c r="G71" i="5"/>
  <c r="G83" i="5"/>
  <c r="G104" i="5"/>
  <c r="G107" i="5"/>
  <c r="G108" i="5"/>
  <c r="G114" i="6"/>
  <c r="H114" i="6" s="1"/>
  <c r="G19" i="5"/>
  <c r="G20" i="5"/>
  <c r="G40" i="5"/>
  <c r="G41" i="5"/>
  <c r="G55" i="5"/>
  <c r="G60" i="5"/>
  <c r="G63" i="5"/>
  <c r="G76" i="5"/>
  <c r="G99" i="5"/>
  <c r="G116" i="6"/>
  <c r="H116" i="6" s="1"/>
  <c r="G17" i="5"/>
  <c r="G18" i="5"/>
  <c r="G39" i="5"/>
  <c r="G59" i="5"/>
  <c r="G61" i="5"/>
  <c r="G64" i="5"/>
  <c r="G72" i="5"/>
  <c r="G87" i="5"/>
  <c r="G101" i="5"/>
  <c r="G105" i="5"/>
  <c r="G125" i="5"/>
  <c r="G126" i="5"/>
  <c r="C109" i="6"/>
  <c r="D109" i="6"/>
  <c r="C110" i="6"/>
  <c r="D110" i="6"/>
  <c r="H95" i="6"/>
  <c r="F96" i="6"/>
  <c r="H96" i="6" s="1"/>
  <c r="C94" i="6"/>
  <c r="D94" i="6"/>
  <c r="C108" i="6"/>
  <c r="D108" i="6"/>
  <c r="C111" i="6"/>
  <c r="D111" i="6"/>
  <c r="Z49" i="4"/>
  <c r="Z48" i="4"/>
  <c r="AA48" i="4" s="1"/>
  <c r="X47" i="4"/>
  <c r="Y47" i="4" s="1"/>
  <c r="Z47" i="4" s="1"/>
  <c r="AA47" i="4" s="1"/>
  <c r="W46" i="4"/>
  <c r="W45" i="4"/>
  <c r="AA49" i="4"/>
  <c r="AA50" i="4"/>
  <c r="AB50" i="4"/>
  <c r="AB51" i="4"/>
  <c r="AC51" i="4" s="1"/>
  <c r="C50" i="6"/>
  <c r="D50" i="6"/>
  <c r="H61" i="6"/>
  <c r="F72" i="6"/>
  <c r="AB47" i="4"/>
  <c r="D66" i="6"/>
  <c r="C66" i="6"/>
  <c r="F88" i="6"/>
  <c r="H88" i="6" s="1"/>
  <c r="H77" i="6"/>
  <c r="X103" i="5" l="1"/>
  <c r="S103" i="5"/>
  <c r="G124" i="6" a="1"/>
  <c r="S5" i="5"/>
  <c r="T5" i="5" s="1"/>
  <c r="X5" i="5"/>
  <c r="X6" i="5"/>
  <c r="S6" i="5"/>
  <c r="T6" i="5" s="1"/>
  <c r="X7" i="5"/>
  <c r="S7" i="5"/>
  <c r="T7" i="5" s="1"/>
  <c r="X8" i="5"/>
  <c r="S8" i="5"/>
  <c r="T8" i="5" s="1"/>
  <c r="X9" i="5"/>
  <c r="S9" i="5"/>
  <c r="T9" i="5" s="1"/>
  <c r="X10" i="5"/>
  <c r="S10" i="5"/>
  <c r="T10" i="5" s="1"/>
  <c r="X11" i="5"/>
  <c r="S11" i="5"/>
  <c r="T11" i="5" s="1"/>
  <c r="X12" i="5"/>
  <c r="S12" i="5"/>
  <c r="T12" i="5" s="1"/>
  <c r="X13" i="5"/>
  <c r="S13" i="5"/>
  <c r="T13" i="5" s="1"/>
  <c r="S14" i="5"/>
  <c r="T14" i="5" s="1"/>
  <c r="X14" i="5"/>
  <c r="S15" i="5"/>
  <c r="T15" i="5" s="1"/>
  <c r="X15" i="5"/>
  <c r="X16" i="5"/>
  <c r="S16" i="5"/>
  <c r="T16" i="5" s="1"/>
  <c r="S17" i="5"/>
  <c r="T17" i="5" s="1"/>
  <c r="X17" i="5"/>
  <c r="X18" i="5"/>
  <c r="S18" i="5"/>
  <c r="T18" i="5" s="1"/>
  <c r="S19" i="5"/>
  <c r="T19" i="5" s="1"/>
  <c r="X19" i="5"/>
  <c r="S20" i="5"/>
  <c r="T20" i="5" s="1"/>
  <c r="X20" i="5"/>
  <c r="X21" i="5"/>
  <c r="S21" i="5"/>
  <c r="T21" i="5" s="1"/>
  <c r="X22" i="5"/>
  <c r="S22" i="5"/>
  <c r="T22" i="5" s="1"/>
  <c r="X23" i="5"/>
  <c r="S23" i="5"/>
  <c r="T23" i="5" s="1"/>
  <c r="X24" i="5"/>
  <c r="S24" i="5"/>
  <c r="T24" i="5" s="1"/>
  <c r="X25" i="5"/>
  <c r="S25" i="5"/>
  <c r="T25" i="5" s="1"/>
  <c r="X26" i="5"/>
  <c r="S26" i="5"/>
  <c r="T26" i="5" s="1"/>
  <c r="X27" i="5"/>
  <c r="S27" i="5"/>
  <c r="T27" i="5" s="1"/>
  <c r="X28" i="5"/>
  <c r="S28" i="5"/>
  <c r="T28" i="5" s="1"/>
  <c r="X29" i="5"/>
  <c r="S29" i="5"/>
  <c r="T29" i="5" s="1"/>
  <c r="X30" i="5"/>
  <c r="S30" i="5"/>
  <c r="T30" i="5" s="1"/>
  <c r="X31" i="5"/>
  <c r="S31" i="5"/>
  <c r="T31" i="5" s="1"/>
  <c r="S32" i="5"/>
  <c r="T32" i="5" s="1"/>
  <c r="X32" i="5"/>
  <c r="X33" i="5"/>
  <c r="S33" i="5"/>
  <c r="T33" i="5" s="1"/>
  <c r="X34" i="5"/>
  <c r="S34" i="5"/>
  <c r="T34" i="5" s="1"/>
  <c r="X35" i="5"/>
  <c r="S35" i="5"/>
  <c r="T35" i="5" s="1"/>
  <c r="X36" i="5"/>
  <c r="S36" i="5"/>
  <c r="T36" i="5" s="1"/>
  <c r="X37" i="5"/>
  <c r="S37" i="5"/>
  <c r="T37" i="5" s="1"/>
  <c r="X38" i="5"/>
  <c r="S38" i="5"/>
  <c r="T38" i="5" s="1"/>
  <c r="S39" i="5"/>
  <c r="T39" i="5" s="1"/>
  <c r="X39" i="5"/>
  <c r="X40" i="5"/>
  <c r="S40" i="5"/>
  <c r="T40" i="5" s="1"/>
  <c r="S41" i="5"/>
  <c r="T41" i="5" s="1"/>
  <c r="X41" i="5"/>
  <c r="X42" i="5"/>
  <c r="S42" i="5"/>
  <c r="T42" i="5" s="1"/>
  <c r="S43" i="5"/>
  <c r="T43" i="5" s="1"/>
  <c r="X43" i="5"/>
  <c r="X44" i="5"/>
  <c r="S44" i="5"/>
  <c r="T44" i="5" s="1"/>
  <c r="X45" i="5"/>
  <c r="S45" i="5"/>
  <c r="T45" i="5" s="1"/>
  <c r="S46" i="5"/>
  <c r="T46" i="5" s="1"/>
  <c r="X46" i="5"/>
  <c r="S47" i="5"/>
  <c r="T47" i="5" s="1"/>
  <c r="X47" i="5"/>
  <c r="X48" i="5"/>
  <c r="S48" i="5"/>
  <c r="T48" i="5" s="1"/>
  <c r="S49" i="5"/>
  <c r="T49" i="5" s="1"/>
  <c r="X49" i="5"/>
  <c r="S50" i="5"/>
  <c r="T50" i="5" s="1"/>
  <c r="X50" i="5"/>
  <c r="X51" i="5"/>
  <c r="S51" i="5"/>
  <c r="T51" i="5" s="1"/>
  <c r="X52" i="5"/>
  <c r="S52" i="5"/>
  <c r="T52" i="5" s="1"/>
  <c r="X53" i="5"/>
  <c r="S53" i="5"/>
  <c r="T53" i="5" s="1"/>
  <c r="X54" i="5"/>
  <c r="S54" i="5"/>
  <c r="T54" i="5" s="1"/>
  <c r="X55" i="5"/>
  <c r="S55" i="5"/>
  <c r="T55" i="5" s="1"/>
  <c r="X56" i="5"/>
  <c r="S56" i="5"/>
  <c r="T56" i="5" s="1"/>
  <c r="X57" i="5"/>
  <c r="S57" i="5"/>
  <c r="T57" i="5" s="1"/>
  <c r="S58" i="5"/>
  <c r="T58" i="5" s="1"/>
  <c r="X58" i="5"/>
  <c r="X59" i="5"/>
  <c r="S59" i="5"/>
  <c r="T59" i="5" s="1"/>
  <c r="X60" i="5"/>
  <c r="S60" i="5"/>
  <c r="T60" i="5" s="1"/>
  <c r="S61" i="5"/>
  <c r="T61" i="5" s="1"/>
  <c r="X61" i="5"/>
  <c r="X62" i="5"/>
  <c r="S62" i="5"/>
  <c r="T62" i="5" s="1"/>
  <c r="X63" i="5"/>
  <c r="S63" i="5"/>
  <c r="T63" i="5" s="1"/>
  <c r="S64" i="5"/>
  <c r="T64" i="5" s="1"/>
  <c r="X64" i="5"/>
  <c r="S65" i="5"/>
  <c r="T65" i="5" s="1"/>
  <c r="X65" i="5"/>
  <c r="X66" i="5"/>
  <c r="S66" i="5"/>
  <c r="T66" i="5" s="1"/>
  <c r="X67" i="5"/>
  <c r="S67" i="5"/>
  <c r="T67" i="5" s="1"/>
  <c r="X68" i="5"/>
  <c r="S68" i="5"/>
  <c r="T68" i="5" s="1"/>
  <c r="X69" i="5"/>
  <c r="S69" i="5"/>
  <c r="T69" i="5" s="1"/>
  <c r="X70" i="5"/>
  <c r="S70" i="5"/>
  <c r="T70" i="5" s="1"/>
  <c r="X71" i="5"/>
  <c r="S71" i="5"/>
  <c r="T71" i="5" s="1"/>
  <c r="S72" i="5"/>
  <c r="T72" i="5" s="1"/>
  <c r="X72" i="5"/>
  <c r="X73" i="5"/>
  <c r="S73" i="5"/>
  <c r="T73" i="5" s="1"/>
  <c r="X74" i="5"/>
  <c r="S74" i="5"/>
  <c r="T74" i="5" s="1"/>
  <c r="X75" i="5"/>
  <c r="S75" i="5"/>
  <c r="T75" i="5" s="1"/>
  <c r="X76" i="5"/>
  <c r="S76" i="5"/>
  <c r="T76" i="5" s="1"/>
  <c r="X77" i="5"/>
  <c r="S77" i="5"/>
  <c r="T77" i="5" s="1"/>
  <c r="X78" i="5"/>
  <c r="S78" i="5"/>
  <c r="T78" i="5" s="1"/>
  <c r="X79" i="5"/>
  <c r="S79" i="5"/>
  <c r="T79" i="5" s="1"/>
  <c r="S80" i="5"/>
  <c r="T80" i="5" s="1"/>
  <c r="X80" i="5"/>
  <c r="X81" i="5"/>
  <c r="S81" i="5"/>
  <c r="T81" i="5" s="1"/>
  <c r="S82" i="5"/>
  <c r="T82" i="5" s="1"/>
  <c r="X82" i="5"/>
  <c r="X83" i="5"/>
  <c r="S83" i="5"/>
  <c r="T83" i="5" s="1"/>
  <c r="S84" i="5"/>
  <c r="T84" i="5" s="1"/>
  <c r="X84" i="5"/>
  <c r="X85" i="5"/>
  <c r="S85" i="5"/>
  <c r="T85" i="5" s="1"/>
  <c r="X86" i="5"/>
  <c r="S86" i="5"/>
  <c r="T86" i="5" s="1"/>
  <c r="X87" i="5"/>
  <c r="S87" i="5"/>
  <c r="T87" i="5" s="1"/>
  <c r="X88" i="5"/>
  <c r="S88" i="5"/>
  <c r="T88" i="5" s="1"/>
  <c r="X89" i="5"/>
  <c r="S89" i="5"/>
  <c r="T89" i="5" s="1"/>
  <c r="X90" i="5"/>
  <c r="S90" i="5"/>
  <c r="T90" i="5" s="1"/>
  <c r="X91" i="5"/>
  <c r="S91" i="5"/>
  <c r="T91" i="5" s="1"/>
  <c r="X92" i="5"/>
  <c r="S92" i="5"/>
  <c r="T92" i="5" s="1"/>
  <c r="X93" i="5"/>
  <c r="S93" i="5"/>
  <c r="T93" i="5" s="1"/>
  <c r="X94" i="5"/>
  <c r="S94" i="5"/>
  <c r="T94" i="5" s="1"/>
  <c r="X95" i="5"/>
  <c r="S95" i="5"/>
  <c r="T95" i="5" s="1"/>
  <c r="X96" i="5"/>
  <c r="S96" i="5"/>
  <c r="T96" i="5" s="1"/>
  <c r="S97" i="5"/>
  <c r="T97" i="5" s="1"/>
  <c r="X97" i="5"/>
  <c r="X98" i="5"/>
  <c r="S98" i="5"/>
  <c r="T98" i="5" s="1"/>
  <c r="S99" i="5"/>
  <c r="T99" i="5" s="1"/>
  <c r="X99" i="5"/>
  <c r="X100" i="5"/>
  <c r="S100" i="5"/>
  <c r="T100" i="5" s="1"/>
  <c r="X101" i="5"/>
  <c r="S101" i="5"/>
  <c r="T101" i="5" s="1"/>
  <c r="S102" i="5"/>
  <c r="T102" i="5" s="1"/>
  <c r="X102" i="5"/>
  <c r="X104" i="5"/>
  <c r="S104" i="5"/>
  <c r="T104" i="5" s="1"/>
  <c r="X105" i="5"/>
  <c r="S105" i="5"/>
  <c r="T105" i="5" s="1"/>
  <c r="S106" i="5"/>
  <c r="T106" i="5" s="1"/>
  <c r="X106" i="5"/>
  <c r="S107" i="5"/>
  <c r="T107" i="5" s="1"/>
  <c r="X107" i="5"/>
  <c r="X108" i="5"/>
  <c r="S108" i="5"/>
  <c r="T108" i="5" s="1"/>
  <c r="S109" i="5"/>
  <c r="T109" i="5" s="1"/>
  <c r="X109" i="5"/>
  <c r="X110" i="5"/>
  <c r="S110" i="5"/>
  <c r="T110" i="5" s="1"/>
  <c r="X111" i="5"/>
  <c r="S111" i="5"/>
  <c r="T111" i="5" s="1"/>
  <c r="S112" i="5"/>
  <c r="T112" i="5" s="1"/>
  <c r="X112" i="5"/>
  <c r="X113" i="5"/>
  <c r="S113" i="5"/>
  <c r="T113" i="5" s="1"/>
  <c r="X114" i="5"/>
  <c r="S114" i="5"/>
  <c r="T114" i="5" s="1"/>
  <c r="X115" i="5"/>
  <c r="S115" i="5"/>
  <c r="T115" i="5" s="1"/>
  <c r="S116" i="5"/>
  <c r="T116" i="5" s="1"/>
  <c r="X116" i="5"/>
  <c r="X117" i="5"/>
  <c r="S117" i="5"/>
  <c r="T117" i="5" s="1"/>
  <c r="X118" i="5"/>
  <c r="S118" i="5"/>
  <c r="T118" i="5" s="1"/>
  <c r="S119" i="5"/>
  <c r="T119" i="5" s="1"/>
  <c r="X119" i="5"/>
  <c r="S120" i="5"/>
  <c r="T120" i="5" s="1"/>
  <c r="X120" i="5"/>
  <c r="S121" i="5"/>
  <c r="T121" i="5" s="1"/>
  <c r="X121" i="5"/>
  <c r="X122" i="5"/>
  <c r="S122" i="5"/>
  <c r="T122" i="5" s="1"/>
  <c r="X123" i="5"/>
  <c r="S123" i="5"/>
  <c r="T123" i="5" s="1"/>
  <c r="S124" i="5"/>
  <c r="T124" i="5" s="1"/>
  <c r="X124" i="5"/>
  <c r="X125" i="5"/>
  <c r="S125" i="5"/>
  <c r="T125" i="5" s="1"/>
  <c r="S126" i="5"/>
  <c r="T126" i="5" s="1"/>
  <c r="X126" i="5"/>
  <c r="X127" i="5"/>
  <c r="S127" i="5"/>
  <c r="T127" i="5" s="1"/>
  <c r="S128" i="5"/>
  <c r="T128" i="5" s="1"/>
  <c r="X128" i="5"/>
  <c r="C119" i="6"/>
  <c r="D119" i="6"/>
  <c r="D118" i="6"/>
  <c r="C118" i="6"/>
  <c r="D117" i="6"/>
  <c r="C117" i="6"/>
  <c r="D115" i="6"/>
  <c r="C115" i="6"/>
  <c r="D114" i="6"/>
  <c r="C114" i="6"/>
  <c r="C116" i="6"/>
  <c r="D116" i="6"/>
  <c r="C95" i="6"/>
  <c r="D95" i="6"/>
  <c r="D96" i="6"/>
  <c r="C96" i="6"/>
  <c r="X44" i="4"/>
  <c r="X45" i="4"/>
  <c r="AB48" i="4"/>
  <c r="AC48" i="4" s="1"/>
  <c r="AB49" i="4"/>
  <c r="AC49" i="4"/>
  <c r="AC50" i="4"/>
  <c r="X46" i="4"/>
  <c r="C61" i="6"/>
  <c r="D61" i="6"/>
  <c r="H72" i="6"/>
  <c r="F83" i="6"/>
  <c r="H83" i="6" s="1"/>
  <c r="AC47" i="4"/>
  <c r="D88" i="6"/>
  <c r="C88" i="6"/>
  <c r="D77" i="6"/>
  <c r="C77" i="6"/>
  <c r="H124" i="6" l="1"/>
  <c r="D124" i="6" s="1"/>
  <c r="C124" i="6"/>
  <c r="Y44" i="4"/>
  <c r="Y43" i="4"/>
  <c r="Y46" i="4"/>
  <c r="Z46" i="4" s="1"/>
  <c r="Y45" i="4"/>
  <c r="C72" i="6"/>
  <c r="D72" i="6"/>
  <c r="C83" i="6"/>
  <c r="D83" i="6"/>
  <c r="H125" i="6" l="1"/>
  <c r="D2" i="6" s="1"/>
  <c r="Z43" i="4"/>
  <c r="Z42" i="4"/>
  <c r="AA42" i="4" s="1"/>
  <c r="AA46" i="4"/>
  <c r="AB46" i="4" s="1"/>
  <c r="AC46" i="4" s="1"/>
  <c r="Z44" i="4"/>
  <c r="Z45" i="4"/>
  <c r="AA43" i="4" l="1"/>
  <c r="AA44" i="4"/>
  <c r="AA45" i="4"/>
  <c r="AB42" i="4" l="1"/>
  <c r="AC42" i="4" s="1"/>
  <c r="AB43" i="4"/>
  <c r="AB45" i="4"/>
  <c r="AC45" i="4" s="1"/>
  <c r="AB44" i="4"/>
  <c r="AC43" i="4" l="1"/>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<sst xmlns="http://schemas.openxmlformats.org/spreadsheetml/2006/main" count="29553" uniqueCount="20371">
  <si>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</si>
  <si>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</si>
  <si>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</si>
  <si>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</si>
  <si>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</si>
  <si>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</si>
  <si>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</si>
  <si>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</si>
  <si>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</si>
  <si>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</si>
  <si>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</si>
  <si>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</si>
  <si>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</si>
  <si>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</si>
  <si>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</si>
  <si>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</si>
  <si>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</si>
  <si>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</si>
  <si>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</si>
  <si>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</si>
  <si>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</si>
  <si>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</si>
  <si>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</si>
  <si>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</si>
  <si>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</si>
  <si>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</si>
  <si>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</si>
  <si>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</si>
  <si>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</si>
  <si>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</si>
  <si>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</si>
  <si>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</si>
  <si>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</si>
  <si>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</si>
  <si>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</si>
  <si>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</si>
  <si>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</si>
  <si>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</si>
  <si>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</si>
  <si>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</si>
  <si>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</si>
  <si>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</si>
  <si>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</si>
  <si>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</si>
  <si>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</si>
  <si>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</si>
  <si>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</si>
  <si>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</si>
  <si>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</si>
  <si>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</si>
  <si>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</si>
  <si>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</si>
  <si>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</si>
  <si>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</si>
  <si>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</si>
  <si>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</si>
  <si>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</si>
  <si>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</si>
  <si>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</si>
  <si>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</si>
  <si>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</si>
  <si>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</si>
  <si>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</si>
  <si>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</si>
  <si>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</si>
  <si>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</si>
  <si>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</si>
  <si>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</si>
  <si>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</si>
  <si>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</si>
  <si>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</si>
  <si>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</si>
  <si>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</si>
  <si>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</si>
  <si>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</si>
  <si>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</si>
  <si>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</si>
  <si>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</si>
  <si>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</si>
  <si>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</si>
  <si>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</si>
  <si>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</si>
  <si>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</si>
  <si>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</si>
  <si>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</si>
  <si>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</si>
  <si>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</si>
  <si>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</si>
  <si>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</si>
  <si>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</si>
  <si>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</si>
  <si>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</si>
  <si>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</si>
  <si>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</si>
  <si>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</si>
  <si>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</si>
  <si>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</si>
  <si>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</si>
  <si>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</si>
  <si>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</si>
  <si>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</si>
  <si>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</si>
  <si>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</si>
  <si>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</si>
  <si>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</si>
  <si>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</si>
  <si>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</si>
  <si>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</si>
  <si>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</si>
  <si>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</si>
  <si>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</si>
  <si>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</si>
  <si>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</si>
  <si>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</si>
  <si>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</si>
  <si>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</si>
  <si>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</si>
  <si>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</si>
  <si>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</si>
  <si>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</si>
  <si>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</si>
  <si>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</si>
  <si>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</si>
  <si>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</si>
  <si>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</si>
  <si>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</si>
  <si>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</si>
  <si>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</si>
  <si>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</si>
  <si>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</si>
  <si>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</si>
  <si>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</si>
  <si>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</si>
  <si>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</si>
  <si>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</si>
  <si>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</si>
  <si>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</si>
  <si>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</si>
  <si>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</si>
  <si>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</si>
  <si>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</si>
  <si>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</si>
  <si>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</si>
  <si>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</si>
  <si>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</si>
  <si>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</si>
  <si>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</si>
  <si>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</si>
  <si>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</si>
  <si>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</si>
  <si>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</si>
  <si>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</si>
  <si>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</si>
  <si>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</si>
  <si>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</si>
  <si>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</si>
  <si>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</si>
  <si>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</si>
  <si>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</si>
  <si>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</si>
  <si>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</si>
  <si>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</si>
  <si>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</si>
  <si>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</si>
  <si>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</si>
  <si>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</si>
  <si>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</si>
  <si>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</si>
  <si>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</si>
  <si>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</si>
  <si>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</si>
  <si>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</si>
  <si>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</si>
  <si>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</si>
  <si>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</si>
  <si>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</si>
  <si>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</si>
  <si>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</si>
  <si>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</si>
  <si>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</si>
  <si>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</si>
  <si>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</si>
  <si>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</si>
  <si>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</si>
  <si>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</si>
  <si>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</si>
  <si>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</si>
  <si>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</si>
  <si>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</si>
  <si>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</si>
  <si>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</si>
  <si>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</si>
  <si>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</si>
  <si>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</si>
  <si>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</si>
  <si>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</si>
  <si>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</si>
  <si>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</si>
  <si>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</si>
  <si>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</si>
  <si>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</si>
  <si>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</si>
  <si>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</si>
  <si>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</si>
  <si>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</si>
  <si>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</si>
  <si>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</si>
  <si>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</si>
  <si>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</si>
  <si>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</si>
  <si>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</si>
  <si>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</si>
  <si>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</si>
  <si>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</si>
  <si>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</si>
  <si>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</si>
  <si>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</si>
  <si>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</si>
  <si>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</si>
  <si>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</si>
  <si>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</si>
  <si>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</si>
  <si>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</si>
  <si>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</si>
  <si>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</si>
  <si>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</si>
  <si>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</si>
  <si>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</si>
  <si>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</si>
  <si>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</si>
  <si>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</si>
  <si>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</si>
  <si>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</si>
  <si>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</si>
  <si>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</si>
  <si>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</si>
  <si>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</si>
  <si>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</si>
  <si>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</si>
  <si>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</si>
  <si>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</si>
  <si>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</si>
  <si>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</si>
  <si>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</si>
  <si>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</si>
  <si>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</si>
  <si>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</si>
  <si>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</si>
  <si>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</si>
  <si>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</si>
  <si>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</si>
  <si>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</si>
  <si>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</si>
  <si>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</si>
  <si>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</si>
  <si>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</si>
  <si>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</si>
  <si>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</si>
  <si>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</si>
  <si>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</si>
  <si>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</si>
  <si>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</si>
  <si>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</si>
  <si>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</si>
  <si>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</si>
  <si>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</si>
  <si>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</si>
  <si>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</si>
  <si>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</si>
  <si>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</si>
  <si>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</si>
  <si>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</si>
  <si>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</si>
  <si>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</si>
  <si>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</si>
  <si>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</si>
  <si>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</si>
  <si>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</si>
  <si>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</si>
  <si>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</si>
  <si>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</si>
  <si>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</si>
  <si>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</si>
  <si>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</si>
  <si>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</si>
  <si>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</si>
  <si>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</si>
  <si>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</si>
  <si>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</si>
  <si>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</si>
  <si>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</si>
  <si>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</si>
  <si>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</si>
  <si>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</si>
  <si>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</si>
  <si>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</si>
  <si>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</si>
  <si>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</si>
  <si>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</si>
  <si>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</si>
  <si>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</si>
  <si>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</si>
  <si>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</si>
  <si>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</si>
  <si>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</si>
  <si>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</si>
  <si>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</si>
  <si>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</si>
  <si>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</si>
  <si>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</si>
  <si>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</si>
  <si>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</si>
  <si>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</si>
  <si>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</si>
  <si>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</si>
  <si>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</si>
  <si>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</si>
  <si>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</si>
  <si>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</si>
  <si>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</si>
  <si>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</si>
  <si>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</si>
  <si>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</si>
  <si>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</si>
  <si>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</si>
  <si>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</si>
  <si>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</si>
  <si>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</si>
  <si>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</si>
  <si>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</si>
  <si>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</si>
  <si>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</si>
  <si>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</si>
  <si>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</si>
  <si>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</si>
  <si>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</si>
  <si>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</si>
  <si>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</si>
  <si>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</si>
  <si>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</si>
  <si>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</si>
  <si>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</si>
  <si>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</si>
  <si>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</si>
  <si>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</si>
  <si>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</si>
  <si>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</si>
  <si>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</si>
  <si>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</si>
  <si>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</si>
  <si>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</si>
  <si>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</si>
  <si>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</si>
  <si>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</si>
  <si>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</si>
  <si>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</si>
  <si>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</si>
  <si>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</si>
  <si>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</si>
  <si>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</si>
  <si>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</si>
  <si>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</si>
  <si>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</si>
  <si>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</si>
  <si>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</si>
  <si>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</si>
  <si>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</si>
  <si>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</si>
  <si>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</si>
  <si>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</si>
  <si>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</si>
  <si>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</si>
  <si>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</si>
  <si>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</si>
  <si>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</si>
  <si>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</si>
  <si>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</si>
  <si>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</si>
  <si>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</si>
  <si>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</si>
  <si>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</si>
  <si>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</si>
  <si>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</si>
  <si>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</si>
  <si>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</si>
  <si>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</si>
  <si>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</si>
  <si>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</si>
  <si>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</si>
  <si>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</si>
  <si>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</si>
  <si>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</si>
  <si>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</si>
  <si>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</si>
  <si>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</si>
  <si>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</si>
  <si>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</si>
  <si>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</si>
  <si>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</si>
  <si>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</si>
  <si>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</si>
  <si>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</si>
  <si>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</si>
  <si>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</si>
  <si>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</si>
  <si>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</si>
  <si>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</si>
  <si>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</si>
  <si>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</si>
  <si>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</si>
  <si>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</si>
  <si>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</si>
  <si>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</si>
  <si>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</si>
  <si>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</si>
  <si>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</si>
  <si>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</si>
  <si>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</si>
  <si>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</si>
  <si>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</si>
  <si>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</si>
  <si>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</si>
  <si>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</si>
  <si>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</si>
  <si>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</si>
  <si>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</si>
  <si>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</si>
  <si>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</si>
  <si>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</si>
  <si>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</si>
  <si>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</si>
  <si>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</si>
  <si>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</si>
  <si>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</si>
  <si>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</si>
  <si>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</si>
  <si>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</si>
  <si>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</si>
  <si>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</si>
  <si>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</si>
  <si>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</si>
  <si>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</si>
  <si>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</si>
  <si>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</si>
  <si>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</si>
  <si>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</si>
  <si>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</si>
  <si>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</si>
  <si>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</si>
  <si>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</si>
  <si>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</si>
  <si>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</si>
  <si>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</si>
  <si>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</si>
  <si>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</si>
  <si>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</si>
  <si>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</si>
  <si>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</si>
  <si>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</si>
  <si>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</si>
  <si>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</si>
  <si>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</si>
  <si>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</si>
  <si>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</si>
  <si>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</si>
  <si>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</si>
  <si>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</si>
  <si>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</si>
  <si>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</si>
  <si>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</si>
  <si>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</si>
  <si>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</si>
  <si>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</si>
  <si>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</si>
  <si>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</si>
  <si>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</si>
  <si>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</si>
  <si>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</si>
  <si>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</si>
  <si>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</si>
  <si>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</si>
  <si>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</si>
  <si>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</si>
  <si>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</si>
  <si>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</si>
  <si>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</si>
  <si>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</si>
  <si>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</si>
  <si>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</si>
  <si>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</si>
  <si>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</si>
  <si>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</si>
  <si>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</si>
  <si>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</si>
  <si>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</si>
  <si>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</si>
  <si>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</si>
  <si>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</si>
  <si>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</si>
  <si>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</si>
  <si>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</si>
  <si>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</si>
  <si>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</si>
  <si>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</si>
  <si>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</si>
  <si>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</si>
  <si>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</si>
  <si>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</si>
  <si>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</si>
  <si>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</si>
  <si>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</si>
  <si>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</si>
  <si>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</si>
  <si>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</si>
  <si>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</si>
  <si>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</si>
  <si>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</si>
  <si>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</si>
  <si>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</si>
  <si>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</si>
  <si>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</si>
  <si>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</si>
  <si>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</si>
  <si>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</si>
  <si>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</si>
  <si>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</si>
  <si>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</si>
  <si>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</si>
  <si>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</si>
  <si>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</si>
  <si>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</si>
  <si>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</si>
  <si>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</si>
  <si>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</si>
  <si>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</si>
  <si>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</si>
  <si>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</si>
  <si>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</si>
  <si>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</si>
  <si>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</si>
  <si>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</si>
  <si>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</si>
  <si>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</si>
  <si>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</si>
  <si>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</si>
  <si>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</si>
  <si>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</si>
  <si>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</si>
  <si>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</si>
  <si>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</si>
  <si>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</si>
  <si>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</si>
  <si>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</si>
  <si>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</si>
  <si>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</si>
  <si>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</si>
  <si>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</si>
  <si>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</si>
  <si>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</si>
  <si>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</si>
  <si>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</si>
  <si>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</si>
  <si>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</si>
  <si>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</si>
  <si>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</si>
  <si>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</si>
  <si>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</si>
  <si>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</si>
  <si>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</si>
  <si>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</si>
  <si>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</si>
  <si>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</si>
  <si>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</si>
  <si>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</si>
  <si>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</si>
  <si>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</si>
  <si>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</si>
  <si>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</si>
  <si>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</si>
  <si>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</si>
  <si>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</si>
  <si>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</si>
  <si>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</si>
  <si>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</si>
  <si>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</si>
  <si>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</si>
  <si>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</si>
  <si>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</si>
  <si>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</si>
  <si>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</si>
  <si>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</si>
  <si>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</si>
  <si>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</si>
  <si>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</si>
  <si>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</si>
  <si>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</si>
  <si>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</si>
  <si>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</si>
  <si>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</si>
  <si>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</si>
  <si>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</si>
  <si>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</si>
  <si>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</si>
  <si>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</si>
  <si>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</si>
  <si>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</si>
  <si>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</si>
  <si>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</si>
  <si>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</si>
  <si>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</si>
  <si>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</si>
  <si>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</si>
  <si>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</si>
  <si>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</si>
  <si>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</si>
  <si>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</si>
  <si>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</si>
  <si>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</si>
  <si>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</si>
  <si>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</si>
  <si>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</si>
  <si>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</si>
  <si>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</si>
  <si>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</si>
  <si>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</si>
  <si>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</si>
  <si>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</si>
  <si>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</si>
  <si>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</si>
  <si>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</si>
  <si>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</si>
  <si>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</si>
  <si>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</si>
  <si>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</si>
  <si>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</si>
  <si>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</si>
  <si>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</si>
  <si>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</si>
  <si>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</si>
  <si>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</si>
  <si>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</si>
  <si>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</si>
  <si>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</si>
  <si>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</si>
  <si>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</si>
  <si>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</si>
  <si>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</si>
  <si>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</si>
  <si>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</si>
  <si>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</si>
  <si>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</si>
  <si>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</si>
  <si>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</si>
  <si>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</si>
  <si>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</si>
  <si>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</si>
  <si>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</si>
  <si>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</si>
  <si>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</si>
  <si>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</si>
  <si>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</si>
  <si>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</si>
  <si>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</si>
  <si>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</si>
  <si>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</si>
  <si>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</si>
  <si>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</si>
  <si>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</si>
  <si>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</si>
  <si>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</si>
  <si>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</si>
  <si>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</si>
  <si>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</si>
  <si>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</si>
  <si>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</si>
  <si>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</si>
  <si>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</si>
  <si>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</si>
  <si>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</si>
  <si>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</si>
  <si>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</si>
  <si>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</si>
  <si>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</si>
  <si>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</si>
  <si>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</si>
  <si>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</si>
  <si>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</si>
  <si>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</si>
  <si>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</si>
  <si>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</si>
  <si>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</si>
  <si>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</si>
  <si>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</si>
  <si>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</si>
  <si>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</si>
  <si>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</si>
  <si>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</si>
  <si>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</si>
  <si>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</si>
  <si>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</si>
  <si>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</si>
  <si>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</si>
  <si>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</si>
  <si>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</si>
  <si>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</si>
  <si>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</si>
  <si>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</si>
  <si>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</si>
  <si>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</si>
  <si>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</si>
  <si>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</si>
  <si>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</si>
  <si>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</si>
  <si>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</si>
  <si>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</si>
  <si>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</si>
  <si>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</si>
  <si>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</si>
  <si>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</si>
  <si>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</si>
  <si>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</si>
  <si>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</si>
  <si>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</si>
  <si>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</si>
  <si>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</si>
  <si>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</si>
  <si>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</si>
  <si>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</si>
  <si>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</si>
  <si>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</si>
  <si>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</si>
  <si>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</si>
  <si>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</si>
  <si>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</si>
  <si>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</si>
  <si>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</si>
  <si>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</si>
  <si>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</si>
  <si>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</si>
  <si>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</si>
  <si>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</si>
  <si>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</si>
  <si>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</si>
  <si>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</si>
  <si>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</si>
  <si>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</si>
  <si>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</si>
  <si>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</si>
  <si>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</si>
  <si>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</si>
  <si>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</si>
  <si>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</si>
  <si>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</si>
  <si>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</si>
  <si>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</si>
  <si>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</si>
  <si>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</si>
  <si>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</si>
  <si>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</si>
  <si>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</si>
  <si>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</si>
  <si>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</si>
  <si>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</si>
  <si>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</si>
  <si>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</si>
  <si>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</si>
  <si>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</si>
  <si>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</si>
  <si>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</si>
  <si>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</si>
  <si>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</si>
  <si>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</si>
  <si>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</si>
  <si>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</si>
  <si>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</si>
  <si>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</si>
  <si>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</si>
  <si>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</si>
  <si>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</si>
  <si>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</si>
  <si>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</si>
  <si>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</si>
  <si>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</si>
  <si>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</si>
  <si>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</si>
  <si>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</si>
  <si>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</si>
  <si>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</si>
  <si>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</si>
  <si>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</si>
  <si>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</si>
  <si>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</si>
  <si>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</si>
  <si>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</si>
  <si>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</si>
  <si>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</si>
  <si>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</si>
  <si>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</si>
  <si>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</si>
  <si>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</si>
  <si>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</si>
  <si>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</si>
  <si>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</si>
  <si>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</si>
  <si>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</si>
  <si>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</si>
  <si>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</si>
  <si>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</si>
  <si>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</si>
  <si>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</si>
  <si>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</si>
  <si>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</si>
  <si>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</si>
  <si>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</si>
  <si>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</si>
  <si>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</si>
  <si>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</si>
  <si>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</si>
  <si>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</si>
  <si>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</si>
  <si>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</si>
  <si>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</si>
  <si>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</si>
  <si>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</si>
  <si>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</si>
  <si>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</si>
  <si>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</si>
  <si>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</si>
  <si>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</si>
  <si>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</si>
  <si>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</si>
  <si>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</si>
  <si>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</si>
  <si>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</si>
  <si>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</si>
  <si>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</si>
  <si>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</si>
  <si>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</si>
  <si>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</si>
  <si>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</si>
  <si>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</si>
  <si>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</si>
  <si>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</si>
  <si>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</si>
  <si>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</si>
  <si>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</si>
  <si>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</si>
  <si>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</si>
  <si>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</si>
  <si>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</si>
  <si>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</si>
  <si>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</si>
  <si>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</si>
  <si>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</si>
  <si>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</si>
  <si>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</si>
  <si>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</si>
  <si>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</si>
  <si>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</si>
  <si>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</si>
  <si>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</si>
  <si>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</si>
  <si>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</si>
  <si>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</si>
  <si>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</si>
  <si>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</si>
  <si>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</si>
  <si>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</si>
  <si>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</si>
  <si>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</si>
  <si>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</si>
  <si>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</si>
  <si>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</si>
  <si>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</si>
  <si>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</si>
  <si>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</si>
  <si>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</si>
  <si>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</si>
  <si>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</si>
  <si>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</si>
  <si>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</si>
  <si>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</si>
  <si>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</si>
  <si>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</si>
  <si>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</si>
  <si>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</si>
  <si>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</si>
  <si>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</si>
  <si>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</si>
  <si>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</si>
  <si>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</si>
  <si>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</si>
  <si>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</si>
  <si>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</si>
  <si>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</si>
  <si>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</si>
  <si>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</si>
  <si>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</si>
  <si>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</si>
  <si>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</si>
  <si>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</si>
  <si>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</si>
  <si>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</si>
  <si>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</si>
  <si>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</si>
  <si>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</si>
  <si>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</si>
  <si>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</si>
  <si>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</si>
  <si>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</si>
  <si>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</si>
  <si>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</si>
  <si>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</si>
  <si>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</si>
  <si>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</si>
  <si>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</si>
  <si>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</si>
  <si>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</si>
  <si>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</si>
  <si>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</si>
  <si>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</si>
  <si>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</si>
  <si>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</si>
  <si>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</si>
  <si>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</si>
  <si>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</si>
  <si>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</si>
  <si>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</si>
  <si>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</si>
  <si>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</si>
  <si>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</si>
  <si>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</si>
  <si>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</si>
  <si>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</si>
  <si>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</si>
  <si>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</si>
  <si>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</si>
  <si>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</si>
  <si>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</si>
  <si>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</si>
  <si>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</si>
  <si>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</si>
  <si>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</si>
  <si>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</si>
  <si>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</si>
  <si>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</si>
  <si>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</si>
  <si>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</si>
  <si>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</si>
  <si>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</si>
  <si>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</si>
  <si>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</si>
  <si>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</si>
  <si>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</si>
  <si>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</si>
  <si>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</si>
  <si>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</si>
  <si>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</si>
  <si>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</si>
  <si>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</si>
  <si>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</si>
  <si>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</si>
  <si>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</si>
  <si>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</si>
  <si>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</si>
  <si>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</si>
  <si>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</si>
  <si>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</si>
  <si>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</si>
  <si>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</si>
  <si>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</si>
  <si>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</si>
  <si>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</si>
  <si>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</si>
  <si>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</si>
  <si>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</si>
  <si>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</si>
  <si>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</si>
  <si>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</si>
  <si>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</si>
  <si>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</si>
  <si>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</si>
  <si>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</si>
  <si>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</si>
  <si>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</si>
  <si>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</si>
  <si>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</si>
  <si>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</si>
  <si>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</si>
  <si>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</si>
  <si>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</si>
  <si>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</si>
  <si>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</si>
  <si>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</si>
  <si>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</si>
  <si>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</si>
  <si>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</si>
  <si>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</si>
  <si>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</si>
  <si>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</si>
  <si>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</si>
  <si>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</si>
  <si>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</si>
  <si>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</si>
  <si>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</si>
  <si>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</si>
  <si>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</si>
  <si>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</si>
  <si>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</si>
  <si>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</si>
  <si>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</si>
  <si>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</si>
  <si>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</si>
  <si>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</si>
  <si>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</si>
  <si>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</si>
  <si>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</si>
  <si>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</si>
  <si>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</si>
  <si>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</si>
  <si>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</si>
  <si>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</si>
  <si>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</si>
  <si>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</si>
  <si>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</si>
  <si>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</si>
  <si>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</si>
  <si>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</si>
  <si>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</si>
  <si>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</si>
  <si>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</si>
  <si>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</si>
  <si>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</si>
  <si>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</si>
  <si>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</si>
  <si>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</si>
  <si>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</si>
  <si>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</si>
  <si>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</si>
  <si>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</si>
  <si>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</si>
  <si>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</si>
  <si>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</si>
  <si>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</si>
  <si>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</si>
  <si>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</si>
  <si>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</si>
  <si>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</si>
  <si>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</si>
  <si>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</si>
  <si>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</si>
  <si>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</si>
  <si>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</si>
  <si>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</si>
  <si>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</si>
  <si>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</si>
  <si>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</si>
  <si>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</si>
  <si>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</si>
  <si>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</si>
  <si>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</si>
  <si>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</si>
  <si>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</si>
  <si>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</si>
  <si>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</si>
  <si>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</si>
  <si>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</si>
  <si>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</si>
  <si>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</si>
  <si>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</si>
  <si>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</si>
  <si>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</si>
  <si>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</si>
  <si>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</si>
  <si>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</si>
  <si>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</si>
  <si>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</si>
  <si>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</si>
  <si>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</si>
  <si>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</si>
  <si>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</si>
  <si>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</si>
  <si>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</si>
  <si>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</si>
  <si>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</si>
  <si>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</si>
  <si>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</si>
  <si>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</si>
  <si>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</si>
  <si>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</si>
  <si>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</si>
  <si>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</si>
  <si>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</si>
  <si>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</si>
  <si>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</si>
  <si>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</si>
  <si>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</si>
  <si>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</si>
  <si>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</si>
  <si>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</si>
  <si>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</si>
  <si>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</si>
  <si>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</si>
  <si>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</si>
  <si>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</si>
  <si>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</si>
  <si>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</si>
  <si>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</si>
  <si>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</si>
  <si>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</si>
  <si>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</si>
  <si>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</si>
  <si>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</si>
  <si>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</si>
  <si>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</si>
  <si>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</si>
  <si>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</si>
  <si>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</si>
  <si>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</si>
  <si>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</si>
  <si>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</si>
  <si>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</si>
  <si>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</si>
  <si>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</si>
  <si>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</si>
  <si>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</si>
  <si>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</si>
  <si>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</si>
  <si>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</si>
  <si>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</si>
  <si>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</si>
  <si>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</si>
  <si>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</si>
  <si>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</si>
  <si>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</si>
  <si>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</si>
  <si>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</si>
  <si>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</si>
  <si>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</si>
  <si>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</si>
  <si>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</si>
  <si>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</si>
  <si>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</si>
  <si>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</si>
  <si>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</si>
  <si>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</si>
  <si>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</si>
  <si>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</si>
  <si>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</si>
  <si>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</si>
  <si>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</si>
  <si>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</si>
  <si>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</si>
  <si>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</si>
  <si>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</si>
  <si>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</si>
  <si>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</si>
  <si>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</si>
  <si>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</si>
  <si>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</si>
  <si>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</si>
  <si>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</si>
  <si>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</si>
  <si>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</si>
  <si>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</si>
  <si>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</si>
  <si>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</si>
  <si>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</si>
  <si>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</si>
  <si>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</si>
  <si>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</si>
  <si>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</si>
  <si>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</si>
  <si>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</si>
  <si>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</si>
  <si>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</si>
  <si>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</si>
  <si>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</si>
  <si>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</si>
  <si>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</si>
  <si>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</si>
  <si>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</si>
  <si>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</si>
  <si>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</si>
  <si>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</si>
  <si>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</si>
  <si>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</si>
  <si>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</si>
  <si>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</si>
  <si>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</si>
  <si>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</si>
  <si>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</si>
  <si>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</si>
  <si>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</si>
  <si>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</si>
  <si>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</si>
  <si>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</si>
  <si>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</si>
  <si>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</si>
  <si>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</si>
  <si>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</si>
  <si>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</si>
  <si>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</si>
  <si>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</si>
  <si>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</si>
  <si>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</si>
  <si>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</si>
  <si>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</si>
  <si>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</si>
  <si>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</si>
  <si>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</si>
  <si>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</si>
  <si>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</si>
  <si>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</si>
  <si>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</si>
  <si>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</si>
  <si>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</si>
  <si>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</si>
  <si>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</si>
  <si>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</si>
  <si>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</si>
  <si>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</si>
  <si>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</si>
  <si>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</si>
  <si>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</si>
  <si>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</si>
  <si>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</si>
  <si>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</si>
  <si>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</si>
  <si>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</si>
  <si>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</si>
  <si>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</si>
  <si>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</si>
  <si>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</si>
  <si>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</si>
  <si>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</si>
  <si>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</si>
  <si>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</si>
  <si>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</si>
  <si>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</si>
  <si>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</si>
  <si>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</si>
  <si>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</si>
  <si>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</si>
  <si>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</si>
  <si>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</si>
  <si>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</si>
  <si>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</si>
  <si>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</si>
  <si>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</si>
  <si>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</si>
  <si>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</si>
  <si>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</si>
  <si>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</si>
  <si>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</si>
  <si>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</si>
  <si>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</si>
  <si>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</si>
  <si>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</si>
  <si>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</si>
  <si>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</si>
  <si>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</si>
  <si>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</si>
  <si>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</si>
  <si>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</si>
  <si>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</si>
  <si>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</si>
  <si>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</si>
  <si>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</si>
  <si>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</si>
  <si>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</si>
  <si>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</si>
  <si>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</si>
  <si>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</si>
  <si>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</si>
  <si>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</si>
  <si>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</si>
  <si>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</si>
  <si>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</si>
  <si>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</si>
  <si>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</si>
  <si>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</si>
  <si>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</si>
  <si>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</si>
  <si>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</si>
  <si>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</si>
  <si>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</si>
  <si>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</si>
  <si>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</si>
  <si>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</si>
  <si>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</si>
  <si>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</si>
  <si>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</si>
  <si>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</si>
  <si>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</si>
  <si>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</si>
  <si>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</si>
  <si>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</si>
  <si>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</si>
  <si>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</si>
  <si>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</si>
  <si>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</si>
  <si>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</si>
  <si>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</si>
  <si>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</si>
  <si>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</si>
  <si>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</si>
  <si>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</si>
  <si>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</si>
  <si>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</si>
  <si>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</si>
  <si>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</si>
  <si>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</si>
  <si>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</si>
  <si>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</si>
  <si>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</si>
  <si>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</si>
  <si>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</si>
  <si>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</si>
  <si>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</si>
  <si>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</si>
  <si>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</si>
  <si>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</si>
  <si>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</si>
  <si>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</si>
  <si>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</si>
  <si>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</si>
  <si>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</si>
  <si>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</si>
  <si>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</si>
  <si>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</si>
  <si>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</si>
  <si>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</si>
  <si>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</si>
  <si>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</si>
  <si>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</si>
  <si>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</si>
  <si>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</si>
  <si>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</si>
  <si>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</si>
  <si>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</si>
  <si>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</si>
  <si>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</si>
  <si>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</si>
  <si>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</si>
  <si>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</si>
  <si>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</si>
  <si>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</si>
  <si>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</si>
  <si>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</si>
  <si>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</si>
  <si>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</si>
  <si>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</si>
  <si>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</si>
  <si>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</si>
  <si>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</si>
  <si>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</si>
  <si>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</si>
  <si>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</si>
  <si>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</si>
  <si>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</si>
  <si>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</si>
  <si>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</si>
  <si>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</si>
  <si>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</si>
  <si>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</si>
  <si>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</si>
  <si>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</si>
  <si>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</si>
  <si>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</si>
  <si>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</si>
  <si>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</si>
  <si>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</si>
  <si>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</si>
  <si>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</si>
  <si>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</si>
  <si>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</si>
  <si>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</si>
  <si>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</si>
  <si>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</si>
  <si>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</si>
  <si>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</si>
  <si>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</si>
  <si>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</si>
  <si>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</si>
  <si>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</si>
  <si>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</si>
  <si>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</si>
  <si>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</si>
  <si>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</si>
  <si>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</si>
  <si>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</si>
  <si>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</si>
  <si>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</si>
  <si>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</si>
  <si>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</si>
  <si>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</si>
  <si>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</si>
  <si>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</si>
  <si>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</si>
  <si>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</si>
  <si>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</si>
  <si>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</si>
  <si>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</si>
  <si>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</si>
  <si>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</si>
  <si>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</si>
  <si>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</si>
  <si>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</si>
  <si>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</si>
  <si>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</si>
  <si>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</si>
  <si>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</si>
  <si>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</si>
  <si>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</si>
  <si>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</si>
  <si>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</si>
  <si>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</si>
  <si>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</si>
  <si>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</si>
  <si>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</si>
  <si>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</si>
  <si>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</si>
  <si>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</si>
  <si>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</si>
  <si>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</si>
  <si>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</si>
  <si>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</si>
  <si>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</si>
  <si>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</si>
  <si>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</si>
  <si>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</si>
  <si>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</si>
  <si>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</si>
  <si>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</si>
  <si>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</si>
  <si>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</si>
  <si>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</si>
  <si>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</si>
  <si>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</si>
  <si>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</si>
  <si>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</si>
  <si>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</si>
  <si>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</si>
  <si>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</si>
  <si>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</si>
  <si>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</si>
  <si>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</si>
  <si>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</si>
  <si>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</si>
  <si>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</si>
  <si>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</si>
  <si>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</si>
  <si>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</si>
  <si>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</si>
  <si>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</si>
  <si>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</si>
  <si>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</si>
  <si>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</si>
  <si>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</si>
  <si>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</si>
  <si>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</si>
  <si>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</si>
  <si>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</si>
  <si>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</si>
  <si>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</si>
  <si>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</si>
  <si>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</si>
  <si>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</si>
  <si>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</si>
  <si>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</si>
  <si>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</si>
  <si>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</si>
  <si>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</si>
  <si>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</si>
  <si>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</si>
  <si>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</si>
  <si>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</si>
  <si>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</si>
  <si>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</si>
  <si>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</si>
  <si>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</si>
  <si>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</si>
  <si>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</si>
  <si>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</si>
  <si>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</si>
  <si>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</si>
  <si>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</si>
  <si>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</si>
  <si>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</si>
  <si>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</si>
  <si>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</si>
  <si>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</si>
  <si>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</si>
  <si>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</si>
  <si>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</si>
  <si>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</si>
  <si>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</si>
  <si>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</si>
  <si>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</si>
  <si>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</si>
  <si>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</si>
  <si>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</si>
  <si>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</si>
  <si>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</si>
  <si>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</si>
  <si>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</si>
  <si>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</si>
  <si>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</si>
  <si>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</si>
  <si>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</si>
  <si>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</si>
  <si>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</si>
  <si>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</si>
  <si>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</si>
  <si>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</si>
  <si>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</si>
  <si>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</si>
  <si>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</si>
  <si>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</si>
  <si>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</si>
  <si>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</si>
  <si>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</si>
  <si>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</si>
  <si>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</si>
  <si>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</si>
  <si>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</si>
  <si>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</si>
  <si>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</si>
  <si>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</si>
  <si>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</si>
  <si>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</si>
  <si>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</si>
  <si>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</si>
  <si>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</si>
  <si>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</si>
  <si>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</si>
  <si>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</si>
  <si>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</si>
  <si>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</si>
  <si>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</si>
  <si>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</si>
  <si>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</si>
  <si>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</si>
  <si>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</si>
  <si>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</si>
  <si>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</si>
  <si>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</si>
  <si>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</si>
  <si>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</si>
  <si>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</si>
  <si>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</si>
  <si>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</si>
  <si>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</si>
  <si>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</si>
  <si>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</si>
  <si>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</si>
  <si>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</si>
  <si>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</si>
  <si>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</si>
  <si>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</si>
  <si>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</si>
  <si>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</si>
  <si>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</si>
  <si>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</si>
  <si>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</si>
  <si>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</si>
  <si>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</si>
  <si>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</si>
  <si>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</si>
  <si>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</si>
  <si>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</si>
  <si>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</si>
  <si>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</si>
  <si>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</si>
  <si>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</si>
  <si>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</si>
  <si>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</si>
  <si>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</si>
  <si>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</si>
  <si>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</si>
  <si>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</si>
  <si>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</si>
  <si>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</si>
  <si>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</si>
  <si>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</si>
  <si>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</si>
  <si>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</si>
  <si>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</si>
  <si>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</si>
  <si>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</si>
  <si>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</si>
  <si>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</si>
  <si>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</si>
  <si>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</si>
  <si>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</si>
  <si>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</si>
  <si>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</si>
  <si>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</si>
  <si>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</si>
  <si>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</si>
  <si>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</si>
  <si>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</si>
  <si>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</si>
  <si>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</si>
  <si>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</si>
  <si>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</si>
  <si>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</si>
  <si>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</si>
  <si>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</si>
  <si>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</si>
  <si>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</si>
  <si>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</si>
  <si>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</si>
  <si>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</si>
  <si>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</si>
  <si>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</si>
  <si>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</si>
  <si>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</si>
  <si>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</si>
  <si>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</si>
  <si>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</si>
  <si>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</si>
  <si>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</si>
  <si>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</si>
  <si>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</si>
  <si>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</si>
  <si>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</si>
  <si>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</si>
  <si>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</si>
  <si>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</si>
  <si>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</si>
  <si>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</si>
  <si>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</si>
  <si>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</si>
  <si>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</si>
  <si>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</si>
  <si>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</si>
  <si>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</si>
  <si>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</si>
  <si>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</si>
  <si>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</si>
  <si>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</si>
  <si>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</si>
  <si>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</si>
  <si>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</si>
  <si>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</si>
  <si>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</si>
  <si>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</si>
  <si>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</si>
  <si>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</si>
  <si>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</si>
  <si>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</si>
  <si>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</si>
  <si>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</si>
  <si>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</si>
  <si>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</si>
  <si>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</si>
  <si>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</si>
  <si>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</si>
  <si>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</si>
  <si>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</si>
  <si>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</si>
  <si>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</si>
  <si>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</si>
  <si>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</si>
  <si>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</si>
  <si>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</si>
  <si>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</si>
  <si>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</si>
  <si>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</si>
  <si>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</si>
  <si>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</si>
  <si>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</si>
  <si>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</si>
  <si>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</si>
  <si>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</si>
  <si>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</si>
  <si>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</si>
  <si>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</si>
  <si>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</si>
  <si>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</si>
  <si>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</si>
  <si>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</si>
  <si>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</si>
  <si>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</si>
  <si>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</si>
  <si>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</si>
  <si>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</si>
  <si>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</si>
  <si>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</si>
  <si>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</si>
  <si>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</si>
  <si>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</si>
  <si>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</si>
  <si>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</si>
  <si>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</si>
  <si>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</si>
  <si>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</si>
  <si>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</si>
  <si>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</si>
  <si>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</si>
  <si>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</si>
  <si>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</si>
  <si>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</si>
  <si>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</si>
  <si>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</si>
  <si>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</si>
  <si>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</si>
  <si>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</si>
  <si>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</si>
  <si>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</si>
  <si>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</si>
  <si>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</si>
  <si>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</si>
  <si>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</si>
  <si>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</si>
  <si>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</si>
  <si>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</si>
  <si>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</si>
  <si>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</si>
  <si>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</si>
  <si>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</si>
  <si>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</si>
  <si>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</si>
  <si>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</si>
  <si>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</si>
  <si>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</si>
  <si>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</si>
  <si>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</si>
  <si>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</si>
  <si>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</si>
  <si>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</si>
  <si>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</si>
  <si>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</si>
  <si>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</si>
  <si>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</si>
  <si>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</si>
  <si>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</si>
  <si>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</si>
  <si>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</si>
  <si>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</si>
  <si>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</si>
  <si>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</si>
  <si>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</si>
  <si>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</si>
  <si>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</si>
  <si>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</si>
  <si>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</si>
  <si>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</si>
  <si>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</si>
  <si>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</si>
  <si>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</si>
  <si>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</si>
  <si>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</si>
  <si>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</si>
  <si>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</si>
  <si>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</si>
  <si>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</si>
  <si>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</si>
  <si>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</si>
  <si>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</si>
  <si>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</si>
  <si>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</si>
  <si>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</si>
  <si>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</si>
  <si>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</si>
  <si>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</si>
  <si>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</si>
  <si>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</si>
  <si>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</si>
  <si>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</si>
  <si>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</si>
  <si>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</si>
  <si>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</si>
  <si>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</si>
  <si>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</si>
  <si>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</si>
  <si>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</si>
  <si>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</si>
  <si>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</si>
  <si>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</si>
  <si>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</si>
  <si>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</si>
  <si>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</si>
  <si>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</si>
  <si>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</si>
  <si>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</si>
  <si>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</si>
  <si>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</si>
  <si>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</si>
  <si>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</si>
  <si>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</si>
  <si>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</si>
  <si>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</si>
  <si>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</si>
  <si>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</si>
  <si>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</si>
  <si>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</si>
  <si>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</si>
  <si>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</si>
  <si>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</si>
  <si>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</si>
  <si>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</si>
  <si>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</si>
  <si>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</si>
  <si>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</si>
  <si>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</si>
  <si>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</si>
  <si>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</si>
  <si>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</si>
  <si>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</si>
  <si>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</si>
  <si>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</si>
  <si>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</si>
  <si>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</si>
  <si>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</si>
  <si>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</si>
  <si>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</si>
  <si>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</si>
  <si>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</si>
  <si>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</si>
  <si>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</si>
  <si>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</si>
  <si>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</si>
  <si>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</si>
  <si>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</si>
  <si>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</si>
  <si>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</si>
  <si>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</si>
  <si>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</si>
  <si>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</si>
  <si>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</si>
  <si>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</si>
  <si>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</si>
  <si>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</si>
  <si>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</si>
  <si>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</si>
  <si>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</si>
  <si>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</si>
  <si>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</si>
  <si>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</si>
  <si>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</si>
  <si>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</si>
  <si>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</si>
  <si>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</si>
  <si>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</si>
  <si>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</si>
  <si>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</si>
  <si>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</si>
  <si>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</si>
  <si>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</si>
  <si>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</si>
  <si>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</si>
  <si>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</si>
  <si>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</si>
  <si>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</si>
  <si>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</si>
  <si>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</si>
  <si>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</si>
  <si>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</si>
  <si>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</si>
  <si>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</si>
  <si>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</si>
  <si>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</si>
  <si>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</si>
  <si>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</si>
  <si>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</si>
  <si>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</si>
  <si>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</si>
  <si>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</si>
  <si>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</si>
  <si>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</si>
  <si>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</si>
  <si>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</si>
  <si>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</si>
  <si>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</si>
  <si>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</si>
  <si>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</si>
  <si>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</si>
  <si>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</si>
  <si>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</si>
  <si>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</si>
  <si>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</si>
  <si>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</si>
  <si>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</si>
  <si>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</si>
  <si>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</si>
  <si>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</si>
  <si>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</si>
  <si>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</si>
  <si>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</si>
  <si>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</si>
  <si>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</si>
  <si>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</si>
  <si>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</si>
  <si>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</si>
  <si>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</si>
  <si>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</si>
  <si>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</si>
  <si>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</si>
  <si>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</si>
  <si>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</si>
  <si>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</si>
  <si>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</si>
  <si>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</si>
  <si>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</si>
  <si>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</si>
  <si>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</si>
  <si>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</si>
  <si>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</si>
  <si>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</si>
  <si>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</si>
  <si>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</si>
  <si>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</si>
  <si>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</si>
  <si>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</si>
  <si>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</si>
  <si>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</si>
  <si>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</si>
  <si>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</si>
  <si>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</si>
  <si>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</si>
  <si>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</si>
  <si>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</si>
  <si>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</si>
  <si>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</si>
  <si>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</si>
  <si>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</si>
  <si>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</si>
  <si>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</si>
  <si>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</si>
  <si>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</si>
  <si>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</si>
  <si>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</si>
  <si>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</si>
  <si>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</si>
  <si>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</si>
  <si>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</si>
  <si>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</si>
  <si>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</si>
  <si>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</si>
  <si>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</si>
  <si>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</si>
  <si>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</si>
  <si>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</si>
  <si>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</si>
  <si>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</si>
  <si>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</si>
  <si>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</si>
  <si>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</si>
  <si>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</si>
  <si>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</si>
  <si>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</si>
  <si>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</si>
  <si>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</si>
  <si>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</si>
  <si>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</si>
  <si>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</si>
  <si>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</si>
  <si>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</si>
  <si>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</si>
  <si>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</si>
  <si>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</si>
  <si>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</si>
  <si>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</si>
  <si>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</si>
  <si>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</si>
  <si>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</si>
  <si>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</si>
  <si>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</si>
  <si>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</si>
  <si>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</si>
  <si>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</si>
  <si>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</si>
  <si>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</si>
  <si>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</si>
  <si>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</si>
  <si>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</si>
  <si>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</si>
  <si>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</si>
  <si>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</si>
  <si>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</si>
  <si>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</si>
  <si>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</si>
  <si>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</si>
  <si>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</si>
  <si>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</si>
  <si>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</si>
  <si>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</si>
  <si>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</si>
  <si>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</si>
  <si>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</si>
  <si>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</si>
  <si>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</si>
  <si>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</si>
  <si>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</si>
  <si>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</si>
  <si>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</si>
  <si>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</si>
  <si>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</si>
  <si>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</si>
  <si>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</si>
  <si>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</si>
  <si>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</si>
  <si>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</si>
  <si>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</si>
  <si>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</si>
  <si>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</si>
  <si>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</si>
  <si>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</si>
  <si>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</si>
  <si>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</si>
  <si>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</si>
  <si>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</si>
  <si>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</si>
  <si>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</si>
  <si>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</si>
  <si>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</si>
  <si>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</si>
  <si>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</si>
  <si>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</si>
  <si>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</si>
  <si>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</si>
  <si>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</si>
  <si>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</si>
  <si>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</si>
  <si>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</si>
  <si>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</si>
  <si>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</si>
  <si>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</si>
  <si>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</si>
  <si>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</si>
  <si>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</si>
  <si>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</si>
  <si>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</si>
  <si>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</si>
  <si>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</si>
  <si>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</si>
  <si>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</si>
  <si>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</si>
  <si>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</si>
  <si>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</si>
  <si>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</si>
  <si>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</si>
  <si>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</si>
  <si>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</si>
  <si>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</si>
  <si>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</si>
  <si>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</si>
  <si>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</si>
  <si>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</si>
  <si>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</si>
  <si>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</si>
  <si>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</si>
  <si>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</si>
  <si>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</si>
  <si>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</si>
  <si>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</si>
  <si>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</si>
  <si>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</si>
  <si>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</si>
  <si>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</si>
  <si>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</si>
  <si>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</si>
  <si>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</si>
  <si>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</si>
  <si>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</si>
  <si>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</si>
  <si>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</si>
  <si>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</si>
  <si>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</si>
  <si>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</si>
  <si>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</si>
  <si>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</si>
  <si>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</si>
  <si>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</si>
  <si>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</si>
  <si>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</si>
  <si>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</si>
  <si>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</si>
  <si>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</si>
  <si>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</si>
  <si>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</si>
  <si>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</si>
  <si>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</si>
  <si>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</si>
  <si>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</si>
  <si>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</si>
  <si>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</si>
  <si>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</si>
  <si>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</si>
  <si>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</si>
  <si>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</si>
  <si>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</si>
  <si>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</si>
  <si>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</si>
  <si>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</si>
  <si>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</si>
  <si>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</si>
  <si>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</si>
  <si>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</si>
  <si>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</si>
  <si>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</si>
  <si>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</si>
  <si>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</si>
  <si>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</si>
  <si>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</si>
  <si>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</si>
  <si>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</si>
  <si>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</si>
  <si>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</si>
  <si>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</si>
  <si>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</si>
  <si>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</si>
  <si>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</si>
  <si>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</si>
  <si>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</si>
  <si>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</si>
  <si>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</si>
  <si>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</si>
  <si>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</si>
  <si>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</si>
  <si>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</si>
  <si>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</si>
  <si>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</si>
  <si>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</si>
  <si>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</si>
  <si>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</si>
  <si>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</si>
  <si>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</si>
  <si>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</si>
  <si>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</si>
  <si>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</si>
  <si>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</si>
  <si>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</si>
  <si>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</si>
  <si>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</si>
  <si>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</si>
  <si>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</si>
  <si>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</si>
  <si>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</si>
  <si>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</si>
  <si>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</si>
  <si>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</si>
  <si>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</si>
  <si>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</si>
  <si>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</si>
  <si>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</si>
  <si>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</si>
  <si>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</si>
  <si>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</si>
  <si>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</si>
  <si>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</si>
  <si>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</si>
  <si>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</si>
  <si>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</si>
  <si>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</si>
  <si>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</si>
  <si>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</si>
  <si>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</si>
  <si>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</si>
  <si>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</si>
  <si>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</si>
  <si>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</si>
  <si>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</si>
  <si>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</si>
  <si>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</si>
  <si>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</si>
  <si>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</si>
  <si>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</si>
  <si>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</si>
  <si>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</si>
  <si>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</si>
  <si>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</si>
  <si>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</si>
  <si>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</si>
  <si>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</si>
  <si>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</si>
  <si>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</si>
  <si>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</si>
  <si>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</si>
  <si>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</si>
  <si>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</si>
  <si>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</si>
  <si>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</si>
  <si>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</si>
  <si>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</si>
  <si>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</si>
  <si>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</si>
  <si>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</si>
  <si>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</si>
  <si>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</si>
  <si>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</si>
  <si>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</si>
  <si>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</si>
  <si>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</si>
  <si>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</si>
  <si>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</si>
  <si>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</si>
  <si>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</si>
  <si>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</si>
  <si>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</si>
  <si>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</si>
  <si>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</si>
  <si>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</si>
  <si>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</si>
  <si>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</si>
  <si>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</si>
  <si>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</si>
  <si>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</si>
  <si>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</si>
  <si>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</si>
  <si>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</si>
  <si>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</si>
  <si>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</si>
  <si>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</si>
  <si>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</si>
  <si>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</si>
  <si>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</si>
  <si>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</si>
  <si>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</si>
  <si>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</si>
  <si>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</si>
  <si>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</si>
  <si>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</si>
  <si>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</si>
  <si>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</si>
  <si>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</si>
  <si>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</si>
  <si>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</si>
  <si>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</si>
  <si>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</si>
  <si>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</si>
  <si>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</si>
  <si>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</si>
  <si>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</si>
  <si>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</si>
  <si>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</si>
  <si>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</si>
  <si>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</si>
  <si>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</si>
  <si>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</si>
  <si>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</si>
  <si>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</si>
  <si>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</si>
  <si>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</si>
  <si>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</si>
  <si>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</si>
  <si>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</si>
  <si>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</si>
  <si>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</si>
  <si>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</si>
  <si>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</si>
  <si>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</si>
  <si>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</si>
  <si>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</si>
  <si>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</si>
  <si>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</si>
  <si>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</si>
  <si>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</si>
  <si>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</si>
  <si>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</si>
  <si>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</si>
  <si>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</si>
  <si>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</si>
  <si>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</si>
  <si>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</si>
  <si>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</si>
  <si>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</si>
  <si>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</si>
  <si>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</si>
  <si>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</si>
  <si>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</si>
  <si>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</si>
  <si>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</si>
  <si>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</si>
  <si>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</si>
  <si>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</si>
  <si>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</si>
  <si>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</si>
  <si>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</si>
  <si>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</si>
  <si>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</si>
  <si>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</si>
  <si>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</si>
  <si>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</si>
  <si>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</si>
  <si>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</si>
  <si>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</si>
  <si>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</si>
  <si>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</si>
  <si>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</si>
  <si>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</si>
  <si>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</si>
  <si>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</si>
  <si>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</si>
  <si>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</si>
  <si>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</si>
  <si>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</si>
  <si>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</si>
  <si>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</si>
  <si>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</si>
  <si>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</si>
  <si>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</si>
  <si>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</si>
  <si>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</si>
  <si>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</si>
  <si>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</si>
  <si>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</si>
  <si>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</si>
  <si>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</si>
  <si>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</si>
  <si>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</si>
  <si>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</si>
  <si>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</si>
  <si>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</si>
  <si>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</si>
  <si>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</si>
  <si>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</si>
  <si>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</si>
  <si>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</si>
  <si>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</si>
  <si>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</si>
  <si>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</si>
  <si>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</si>
  <si>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</si>
  <si>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</si>
  <si>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</si>
  <si>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</si>
  <si>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</si>
  <si>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</si>
  <si>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</si>
  <si>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</si>
  <si>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</si>
  <si>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</si>
  <si>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</si>
  <si>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</si>
  <si>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</si>
  <si>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</si>
  <si>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</si>
  <si>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</si>
  <si>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</si>
  <si>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</si>
  <si>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</si>
  <si>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</si>
  <si>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</si>
  <si>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</si>
  <si>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</si>
  <si>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</si>
  <si>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</si>
  <si>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</si>
  <si>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</si>
  <si>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</si>
  <si>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</si>
  <si>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</si>
  <si>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</si>
  <si>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</si>
  <si>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</si>
  <si>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</si>
  <si>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</si>
  <si>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</si>
  <si>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</si>
  <si>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</si>
  <si>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</si>
  <si>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</si>
  <si>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</si>
  <si>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</si>
  <si>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</si>
  <si>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</si>
  <si>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</si>
  <si>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</si>
  <si>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</si>
  <si>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</si>
  <si>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</si>
  <si>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</si>
  <si>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</si>
  <si>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</si>
  <si>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</si>
  <si>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</si>
  <si>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</si>
  <si>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</si>
  <si>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</si>
  <si>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</si>
  <si>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</si>
  <si>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</si>
  <si>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</si>
  <si>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</si>
  <si>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</si>
  <si>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</si>
  <si>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</si>
  <si>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</si>
  <si>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</si>
  <si>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</si>
  <si>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</si>
  <si>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</si>
  <si>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</si>
  <si>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</si>
  <si>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</si>
  <si>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</si>
  <si>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</si>
  <si>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</si>
  <si>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</si>
  <si>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</si>
  <si>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</si>
  <si>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</si>
  <si>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</si>
  <si>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</si>
  <si>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</si>
  <si>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</si>
  <si>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</si>
  <si>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</si>
  <si>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</si>
  <si>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</si>
  <si>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</si>
  <si>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</si>
  <si>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</si>
  <si>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</si>
  <si>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</si>
  <si>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</si>
  <si>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</si>
  <si>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</si>
  <si>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</si>
  <si>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</si>
  <si>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</si>
  <si>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</si>
  <si>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</si>
  <si>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</si>
  <si>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</si>
  <si>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</si>
  <si>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</si>
  <si>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</si>
  <si>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</si>
  <si>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</si>
  <si>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</si>
  <si>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</si>
  <si>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</si>
  <si>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</si>
  <si>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</si>
  <si>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</si>
  <si>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</si>
  <si>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</si>
  <si>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</si>
  <si>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</si>
  <si>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</si>
  <si>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</si>
  <si>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</si>
  <si>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</si>
  <si>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</si>
  <si>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</si>
  <si>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</si>
  <si>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</si>
  <si>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</si>
  <si>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</si>
  <si>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</si>
  <si>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</si>
  <si>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</si>
  <si>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</si>
  <si>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</si>
  <si>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</si>
  <si>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</si>
  <si>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</si>
  <si>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</si>
  <si>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</si>
  <si>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</si>
  <si>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</si>
  <si>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</si>
  <si>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</si>
  <si>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</si>
  <si>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</si>
  <si>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</si>
  <si>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</si>
  <si>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</si>
  <si>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</si>
  <si>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</si>
  <si>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</si>
  <si>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</si>
  <si>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</si>
  <si>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</si>
  <si>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</si>
  <si>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</si>
  <si>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</si>
  <si>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</si>
  <si>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</si>
  <si>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</si>
  <si>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</si>
  <si>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</si>
  <si>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</si>
  <si>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</si>
  <si>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</si>
  <si>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</si>
  <si>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</si>
  <si>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</si>
  <si>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</si>
  <si>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</si>
  <si>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</si>
  <si>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</si>
  <si>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</si>
  <si>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</si>
  <si>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</si>
  <si>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</si>
  <si>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</si>
  <si>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</si>
  <si>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</si>
  <si>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</si>
  <si>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</si>
  <si>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</si>
  <si>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</si>
  <si>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</si>
  <si>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</si>
  <si>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</si>
  <si>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</si>
  <si>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</si>
  <si>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</si>
  <si>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</si>
  <si>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</si>
  <si>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</si>
  <si>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</si>
  <si>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</si>
  <si>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</si>
  <si>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</si>
  <si>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</si>
  <si>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</si>
  <si>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</si>
  <si>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</si>
  <si>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</si>
  <si>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</si>
  <si>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</si>
  <si>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</si>
  <si>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</si>
  <si>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</si>
  <si>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</si>
  <si>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</si>
  <si>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</si>
  <si>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</si>
  <si>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</si>
  <si>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</si>
  <si>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</si>
  <si>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</si>
  <si>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</si>
  <si>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</si>
  <si>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</si>
  <si>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</si>
  <si>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</si>
  <si>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</si>
  <si>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</si>
  <si>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</si>
  <si>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</si>
  <si>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</si>
  <si>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</si>
  <si>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</si>
  <si>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</si>
  <si>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</si>
  <si>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</si>
  <si>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</si>
  <si>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</si>
  <si>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</si>
  <si>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</si>
  <si>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</si>
  <si>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</si>
  <si>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</si>
  <si>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</si>
  <si>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</si>
  <si>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</si>
  <si>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</si>
  <si>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</si>
  <si>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</si>
  <si>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</si>
  <si>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</si>
  <si>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</si>
  <si>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</si>
  <si>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</si>
  <si>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</si>
  <si>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</si>
  <si>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</si>
  <si>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</si>
  <si>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</si>
  <si>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</si>
  <si>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</si>
  <si>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</si>
  <si>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</si>
  <si>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</si>
  <si>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</si>
  <si>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</si>
  <si>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</si>
  <si>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</si>
  <si>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</si>
  <si>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</si>
  <si>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</si>
  <si>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</si>
  <si>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</si>
  <si>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</si>
  <si>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</si>
  <si>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</si>
  <si>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</si>
  <si>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</si>
  <si>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</si>
  <si>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</si>
  <si>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</si>
  <si>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</si>
  <si>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</si>
  <si>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</si>
  <si>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</si>
  <si>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</si>
  <si>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</si>
  <si>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</si>
  <si>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</si>
  <si>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</si>
  <si>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</si>
  <si>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</si>
  <si>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</si>
  <si>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</si>
  <si>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</si>
  <si>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</si>
  <si>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</si>
  <si>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</si>
  <si>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</si>
  <si>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</si>
  <si>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</si>
  <si>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</si>
  <si>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</si>
  <si>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</si>
  <si>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</si>
  <si>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</si>
  <si>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</si>
  <si>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</si>
  <si>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</si>
  <si>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</si>
  <si>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</si>
  <si>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</si>
  <si>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</si>
  <si>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</si>
  <si>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</si>
  <si>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</si>
  <si>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</si>
  <si>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</si>
  <si>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</si>
  <si>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</si>
  <si>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</si>
  <si>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</si>
  <si>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</si>
  <si>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</si>
  <si>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</si>
  <si>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</si>
  <si>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</si>
  <si>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</si>
  <si>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</si>
  <si>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</si>
  <si>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</si>
  <si>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</si>
  <si>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</si>
  <si>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</si>
  <si>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</si>
  <si>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</si>
  <si>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</si>
  <si>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</si>
  <si>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</si>
  <si>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</si>
  <si>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</si>
  <si>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</si>
  <si>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</si>
  <si>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</si>
  <si>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</si>
  <si>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</si>
  <si>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</si>
  <si>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</si>
  <si>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</si>
  <si>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</si>
  <si>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</si>
  <si>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</si>
  <si>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</si>
  <si>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</si>
  <si>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</si>
  <si>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</si>
  <si>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</si>
  <si>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</si>
  <si>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</si>
  <si>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</si>
  <si>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</si>
  <si>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</si>
  <si>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</si>
  <si>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</si>
  <si>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</si>
  <si>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</si>
  <si>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</si>
  <si>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</si>
  <si>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</si>
  <si>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</si>
  <si>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</si>
  <si>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</si>
  <si>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</si>
  <si>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</si>
  <si>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</si>
  <si>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</si>
  <si>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</si>
  <si>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</si>
  <si>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</si>
  <si>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</si>
  <si>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</si>
  <si>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</si>
  <si>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</si>
  <si>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</si>
  <si>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</si>
  <si>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</si>
  <si>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</si>
  <si>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</si>
  <si>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</si>
  <si>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</si>
  <si>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</si>
  <si>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</si>
  <si>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</si>
  <si>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</si>
  <si>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</si>
  <si>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</si>
  <si>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</si>
  <si>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</si>
  <si>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</si>
  <si>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</si>
  <si>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</si>
  <si>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</si>
  <si>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</si>
  <si>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</si>
  <si>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</si>
  <si>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</si>
  <si>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</si>
  <si>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</si>
  <si>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</si>
  <si>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</si>
  <si>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</si>
  <si>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</si>
  <si>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</si>
  <si>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</si>
  <si>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</si>
  <si>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</si>
  <si>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</si>
  <si>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</si>
  <si>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</si>
  <si>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</si>
  <si>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</si>
  <si>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</si>
  <si>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</si>
  <si>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</si>
  <si>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</si>
  <si>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</si>
  <si>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</si>
  <si>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</si>
  <si>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</si>
  <si>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</si>
  <si>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</si>
  <si>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</si>
  <si>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</si>
  <si>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</si>
  <si>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</si>
  <si>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</si>
  <si>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</si>
  <si>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</si>
  <si>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</si>
  <si>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</si>
  <si>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</si>
  <si>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</si>
  <si>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</si>
  <si>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</si>
  <si>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</si>
  <si>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</si>
  <si>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</si>
  <si>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</si>
  <si>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</si>
  <si>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</si>
  <si>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</si>
  <si>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</si>
  <si>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</si>
  <si>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</si>
  <si>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</si>
  <si>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</si>
  <si>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</si>
  <si>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</si>
  <si>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</si>
  <si>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</si>
  <si>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</si>
  <si>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</si>
  <si>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</si>
  <si>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</si>
  <si>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</si>
  <si>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</si>
  <si>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</si>
  <si>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</si>
  <si>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</si>
  <si>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</si>
  <si>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</si>
  <si>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</si>
  <si>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</si>
  <si>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</si>
  <si>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</si>
  <si>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</si>
  <si>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</si>
  <si>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</si>
  <si>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</si>
  <si>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</si>
  <si>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</si>
  <si>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</si>
  <si>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</si>
  <si>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</si>
  <si>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</si>
  <si>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</si>
  <si>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</si>
  <si>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</si>
  <si>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</si>
  <si>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</si>
  <si>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</si>
  <si>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</si>
  <si>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</si>
  <si>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</si>
  <si>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</si>
  <si>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</si>
  <si>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</si>
  <si>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</si>
  <si>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</si>
  <si>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</si>
  <si>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</si>
  <si>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</si>
  <si>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</si>
  <si>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</si>
  <si>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</si>
  <si>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</si>
  <si>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</si>
  <si>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</si>
  <si>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</si>
  <si>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</si>
  <si>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</si>
  <si>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</si>
  <si>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</si>
  <si>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</si>
  <si>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</si>
  <si>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</si>
  <si>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</si>
  <si>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</si>
  <si>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</si>
  <si>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</si>
  <si>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</si>
  <si>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</si>
  <si>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</si>
  <si>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</si>
  <si>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</si>
  <si>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</si>
  <si>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</si>
  <si>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</si>
  <si>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</si>
  <si>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</si>
  <si>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</si>
  <si>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</si>
  <si>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</si>
  <si>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</si>
  <si>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</si>
  <si>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</si>
  <si>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</si>
  <si>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</si>
  <si>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</si>
  <si>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</si>
  <si>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</si>
  <si>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</si>
  <si>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</si>
  <si>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</si>
  <si>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</si>
  <si>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</si>
  <si>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</si>
  <si>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</si>
  <si>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</si>
  <si>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</si>
  <si>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</si>
  <si>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</si>
  <si>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</si>
  <si>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</si>
  <si>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</si>
  <si>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</si>
  <si>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</si>
  <si>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</si>
  <si>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</si>
  <si>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</si>
  <si>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</si>
  <si>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</si>
  <si>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</si>
  <si>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</si>
  <si>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</si>
  <si>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</si>
  <si>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</si>
  <si>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</si>
  <si>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</si>
  <si>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</si>
  <si>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</si>
  <si>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</si>
  <si>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</si>
  <si>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</si>
  <si>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</si>
  <si>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</si>
  <si>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</si>
  <si>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</si>
  <si>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</si>
  <si>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</si>
  <si>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</si>
  <si>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</si>
  <si>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</si>
  <si>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</si>
  <si>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</si>
  <si>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</si>
  <si>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</si>
  <si>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</si>
  <si>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</si>
  <si>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</si>
  <si>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</si>
  <si>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</si>
  <si>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</si>
  <si>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</si>
  <si>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</si>
  <si>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</si>
  <si>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</si>
  <si>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</si>
  <si>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</si>
  <si>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</si>
  <si>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</si>
  <si>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</si>
  <si>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</si>
  <si>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</si>
  <si>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</si>
  <si>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</si>
  <si>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</si>
  <si>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</si>
  <si>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</si>
  <si>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</si>
  <si>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</si>
  <si>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</si>
  <si>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</si>
  <si>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</si>
  <si>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</si>
  <si>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</si>
  <si>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</si>
  <si>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</si>
  <si>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</si>
  <si>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</si>
  <si>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</si>
  <si>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</si>
  <si>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</si>
  <si>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</si>
  <si>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</si>
  <si>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</si>
  <si>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</si>
  <si>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</si>
  <si>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</si>
  <si>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</si>
  <si>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</si>
  <si>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</si>
  <si>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</si>
  <si>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</si>
  <si>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</si>
  <si>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</si>
  <si>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</si>
  <si>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</si>
  <si>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</si>
  <si>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</si>
  <si>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</si>
  <si>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</si>
  <si>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</si>
  <si>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</si>
  <si>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</si>
  <si>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</si>
  <si>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</si>
  <si>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</si>
  <si>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</si>
  <si>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</si>
  <si>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</si>
  <si>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</si>
  <si>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</si>
  <si>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</si>
  <si>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</si>
  <si>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</si>
  <si>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</si>
  <si>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</si>
  <si>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</si>
  <si>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</si>
  <si>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</si>
  <si>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</si>
  <si>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</si>
  <si>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</si>
  <si>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</si>
  <si>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</si>
  <si>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</si>
  <si>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</si>
  <si>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</si>
  <si>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</si>
  <si>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</si>
  <si>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</si>
  <si>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</si>
  <si>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</si>
  <si>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</si>
  <si>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</si>
  <si>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</si>
  <si>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</si>
  <si>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</si>
  <si>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</si>
  <si>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</si>
  <si>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</si>
  <si>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</si>
  <si>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</si>
  <si>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</si>
  <si>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</si>
  <si>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</si>
  <si>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</si>
  <si>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</si>
  <si>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</si>
  <si>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</si>
  <si>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</si>
  <si>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</si>
  <si>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</si>
  <si>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</si>
  <si>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</si>
  <si>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</si>
  <si>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</si>
  <si>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</si>
  <si>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</si>
  <si>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</si>
  <si>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</si>
  <si>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</si>
  <si>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</si>
  <si>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</si>
  <si>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</si>
  <si>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</si>
  <si>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</si>
  <si>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</si>
  <si>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</si>
  <si>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</si>
  <si>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</si>
  <si>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</si>
  <si>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</si>
  <si>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</si>
  <si>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</si>
  <si>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</si>
  <si>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</si>
  <si>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</si>
  <si>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</si>
  <si>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</si>
  <si>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</si>
  <si>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</si>
  <si>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</si>
  <si>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</si>
  <si>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</si>
  <si>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</si>
  <si>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</si>
  <si>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</si>
  <si>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</si>
  <si>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</si>
  <si>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</si>
  <si>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</si>
  <si>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</si>
  <si>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</si>
  <si>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</si>
  <si>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</si>
  <si>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</si>
  <si>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</si>
  <si>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</si>
  <si>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</si>
  <si>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</si>
  <si>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</si>
  <si>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</si>
  <si>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</si>
  <si>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</si>
  <si>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</si>
  <si>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</si>
  <si>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</si>
  <si>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</si>
  <si>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</si>
  <si>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</si>
  <si>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</si>
  <si>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</si>
  <si>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</si>
  <si>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</si>
  <si>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</si>
  <si>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</si>
  <si>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</si>
  <si>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</si>
  <si>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</si>
  <si>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</si>
  <si>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</si>
  <si>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</si>
  <si>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</si>
  <si>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</si>
  <si>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</si>
  <si>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</si>
  <si>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</si>
  <si>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</si>
  <si>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</si>
  <si>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</si>
  <si>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</si>
  <si>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</si>
  <si>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</si>
  <si>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</si>
  <si>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</si>
  <si>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</si>
  <si>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</si>
  <si>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</si>
  <si>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</si>
  <si>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</si>
  <si>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</si>
  <si>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</si>
  <si>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</si>
  <si>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</si>
  <si>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</si>
  <si>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</si>
  <si>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</si>
  <si>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</si>
  <si>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</si>
  <si>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</si>
  <si>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</si>
  <si>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</si>
  <si>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</si>
  <si>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</si>
  <si>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</si>
  <si>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</si>
  <si>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</si>
  <si>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</si>
  <si>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</si>
  <si>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</si>
  <si>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</si>
  <si>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</si>
  <si>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</si>
  <si>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</si>
  <si>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</si>
  <si>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</si>
  <si>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</si>
  <si>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</si>
  <si>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</si>
  <si>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</si>
  <si>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</si>
  <si>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</si>
  <si>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</si>
  <si>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</si>
  <si>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</si>
  <si>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</si>
  <si>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</si>
  <si>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</si>
  <si>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</si>
  <si>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</si>
  <si>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</si>
  <si>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</si>
  <si>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</si>
  <si>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</si>
  <si>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</si>
  <si>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</si>
  <si>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</si>
  <si>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</si>
  <si>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</si>
  <si>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</si>
  <si>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</si>
  <si>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</si>
  <si>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</si>
  <si>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</si>
  <si>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</si>
  <si>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</si>
  <si>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</si>
  <si>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</si>
  <si>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</si>
  <si>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</si>
  <si>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</si>
  <si>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</si>
  <si>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</si>
  <si>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</si>
  <si>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</si>
  <si>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</si>
  <si>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</si>
  <si>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</si>
  <si>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</si>
  <si>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</si>
  <si>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</si>
  <si>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</si>
  <si>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</si>
  <si>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</si>
  <si>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</si>
  <si>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</si>
  <si>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</si>
  <si>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</si>
  <si>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</si>
  <si>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</si>
  <si>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</si>
  <si>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</si>
  <si>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</si>
  <si>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</si>
  <si>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</si>
  <si>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</si>
  <si>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</si>
  <si>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</si>
  <si>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</si>
  <si>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</si>
  <si>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</si>
  <si>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</si>
  <si>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</si>
  <si>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</si>
  <si>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</si>
  <si>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</si>
  <si>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</si>
  <si>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</si>
  <si>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</si>
  <si>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</si>
  <si>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</si>
  <si>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</si>
  <si>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</si>
  <si>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</si>
  <si>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</si>
  <si>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</si>
  <si>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</si>
  <si>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</si>
  <si>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</si>
  <si>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</si>
  <si>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</si>
  <si>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</si>
  <si>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</si>
  <si>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</si>
  <si>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</si>
  <si>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</si>
  <si>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</si>
  <si>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</si>
  <si>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</si>
  <si>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</si>
  <si>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</si>
  <si>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</si>
  <si>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</si>
  <si>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</si>
  <si>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</si>
  <si>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</si>
  <si>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</si>
  <si>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</si>
  <si>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</si>
  <si>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</si>
  <si>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</si>
  <si>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</si>
  <si>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</si>
  <si>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</si>
  <si>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</si>
  <si>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</si>
  <si>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</si>
  <si>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</si>
  <si>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</si>
  <si>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</si>
  <si>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</si>
  <si>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</si>
  <si>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</si>
  <si>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</si>
  <si>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</si>
  <si>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</si>
  <si>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</si>
  <si>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</si>
  <si>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</si>
  <si>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</si>
  <si>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</si>
  <si>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</si>
  <si>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</si>
  <si>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</si>
  <si>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</si>
  <si>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</si>
  <si>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</si>
  <si>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</si>
  <si>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</si>
  <si>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</si>
  <si>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</si>
  <si>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</si>
  <si>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</si>
  <si>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</si>
  <si>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</si>
  <si>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</si>
  <si>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</si>
  <si>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</si>
  <si>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</si>
  <si>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</si>
  <si>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</si>
  <si>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</si>
  <si>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</si>
  <si>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</si>
  <si>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</si>
  <si>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</si>
  <si>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</si>
  <si>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</si>
  <si>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</si>
  <si>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</si>
  <si>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</si>
  <si>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</si>
  <si>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</si>
  <si>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</si>
  <si>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</si>
  <si>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</si>
  <si>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</si>
  <si>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</si>
  <si>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</si>
  <si>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</si>
  <si>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</si>
  <si>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</si>
  <si>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</si>
  <si>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</si>
  <si>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</si>
  <si>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</si>
  <si>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</si>
  <si>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</si>
  <si>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</si>
  <si>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</si>
  <si>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</si>
  <si>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</si>
  <si>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</si>
  <si>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</si>
  <si>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</si>
  <si>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</si>
  <si>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</si>
  <si>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</si>
  <si>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</si>
  <si>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</si>
  <si>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</si>
  <si>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</si>
  <si>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</si>
  <si>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</si>
  <si>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</si>
  <si>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</si>
  <si>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</si>
  <si>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</si>
  <si>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</si>
  <si>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</si>
  <si>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</si>
  <si>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</si>
  <si>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</si>
  <si>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</si>
  <si>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</si>
  <si>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</si>
  <si>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</si>
  <si>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</si>
  <si>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</si>
  <si>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</si>
  <si>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</si>
  <si>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</si>
  <si>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</si>
  <si>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</si>
  <si>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</si>
  <si>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</si>
  <si>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</si>
  <si>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</si>
  <si>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</si>
  <si>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</si>
  <si>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</si>
  <si>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</si>
  <si>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</si>
  <si>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</si>
  <si>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</si>
  <si>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</si>
  <si>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</si>
  <si>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</si>
  <si>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</si>
  <si>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</si>
  <si>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</si>
  <si>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</si>
  <si>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</si>
  <si>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</si>
  <si>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</si>
  <si>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</si>
  <si>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</si>
  <si>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</si>
  <si>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</si>
  <si>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</si>
  <si>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</si>
  <si>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</si>
  <si>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</si>
  <si>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</si>
  <si>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</si>
  <si>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</si>
  <si>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</si>
  <si>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</si>
  <si>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</si>
  <si>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</si>
  <si>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</si>
  <si>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</si>
  <si>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</si>
  <si>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</si>
  <si>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</si>
  <si>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</si>
  <si>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</si>
  <si>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</si>
  <si>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</si>
  <si>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</si>
  <si>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</si>
  <si>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</si>
  <si>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</si>
  <si>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</si>
  <si>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</si>
  <si>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</si>
  <si>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</si>
  <si>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</si>
  <si>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</si>
  <si>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</si>
  <si>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</si>
  <si>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</si>
  <si>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</si>
  <si>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</si>
  <si>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</si>
  <si>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</si>
  <si>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</si>
  <si>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</si>
  <si>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</si>
  <si>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</si>
  <si>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</si>
  <si>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</si>
  <si>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</si>
  <si>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</si>
  <si>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</si>
  <si>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</si>
  <si>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</si>
  <si>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</si>
  <si>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</si>
  <si>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</si>
  <si>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</si>
  <si>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</si>
  <si>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</si>
  <si>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</si>
  <si>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</si>
  <si>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</si>
  <si>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</si>
  <si>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</si>
  <si>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</si>
  <si>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</si>
  <si>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</si>
  <si>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</si>
  <si>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</si>
  <si>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</si>
  <si>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</si>
  <si>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</si>
  <si>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</si>
  <si>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</si>
  <si>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</si>
  <si>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</si>
  <si>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</si>
  <si>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</si>
  <si>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</si>
  <si>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</si>
  <si>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</si>
  <si>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</si>
  <si>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</si>
  <si>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</si>
  <si>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</si>
  <si>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</si>
  <si>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</si>
  <si>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</si>
  <si>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</si>
  <si>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</si>
  <si>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</si>
  <si>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</si>
  <si>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</si>
  <si>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</si>
  <si>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</si>
  <si>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</si>
  <si>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</si>
  <si>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</si>
  <si>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</si>
  <si>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</si>
  <si>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</si>
  <si>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</si>
  <si>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</si>
  <si>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</si>
  <si>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</si>
  <si>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</si>
  <si>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</si>
  <si>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</si>
  <si>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</si>
  <si>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</si>
  <si>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</si>
  <si>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</si>
  <si>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</si>
  <si>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</si>
  <si>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</si>
  <si>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</si>
  <si>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</si>
  <si>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</si>
  <si>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</si>
  <si>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</si>
  <si>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</si>
  <si>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</si>
  <si>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</si>
  <si>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</si>
  <si>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</si>
  <si>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</si>
  <si>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</si>
  <si>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</si>
  <si>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</si>
  <si>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</si>
  <si>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</si>
  <si>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</si>
  <si>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</si>
  <si>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</si>
  <si>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</si>
  <si>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</si>
  <si>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</si>
  <si>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</si>
  <si>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</si>
  <si>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</si>
  <si>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</si>
  <si>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</si>
  <si>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</si>
  <si>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</si>
  <si>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</si>
  <si>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</si>
  <si>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</si>
  <si>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</si>
  <si>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</si>
  <si>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</si>
  <si>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</si>
  <si>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</si>
  <si>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</si>
  <si>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</si>
  <si>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</si>
  <si>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</si>
  <si>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</si>
  <si>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</si>
  <si>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</si>
  <si>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</si>
  <si>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</si>
  <si>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</si>
  <si>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</si>
  <si>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</si>
  <si>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</si>
  <si>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</si>
  <si>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</si>
  <si>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</si>
  <si>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</si>
  <si>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</si>
  <si>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</si>
  <si>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</si>
  <si>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</si>
  <si>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</si>
  <si>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</si>
  <si>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</si>
  <si>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</si>
  <si>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</si>
  <si>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</si>
  <si>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</si>
  <si>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</si>
  <si>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</si>
  <si>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</si>
  <si>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</si>
  <si>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</si>
  <si>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</si>
  <si>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</si>
  <si>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</si>
  <si>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</si>
  <si>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</si>
  <si>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</si>
  <si>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</si>
  <si>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</si>
  <si>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</si>
  <si>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</si>
  <si>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</si>
  <si>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</si>
  <si>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</si>
  <si>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</si>
  <si>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</si>
  <si>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</si>
  <si>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</si>
  <si>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</si>
  <si>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</si>
  <si>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</si>
  <si>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</si>
  <si>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</si>
  <si>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</si>
  <si>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</si>
  <si>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</si>
  <si>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</si>
  <si>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</si>
  <si>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</si>
  <si>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</si>
  <si>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</si>
  <si>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</si>
  <si>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</si>
  <si>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</si>
  <si>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</si>
  <si>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</si>
  <si>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</si>
  <si>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</si>
  <si>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</si>
  <si>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</si>
  <si>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</si>
  <si>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</si>
  <si>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</si>
  <si>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</si>
  <si>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</si>
  <si>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</si>
  <si>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</si>
  <si>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</si>
  <si>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</si>
  <si>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</si>
  <si>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</si>
  <si>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</si>
  <si>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</si>
  <si>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</si>
  <si>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</si>
  <si>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</si>
  <si>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</si>
  <si>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</si>
  <si>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</si>
  <si>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</si>
  <si>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</si>
  <si>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</si>
  <si>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</si>
  <si>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</si>
  <si>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</si>
  <si>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</si>
  <si>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</si>
  <si>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</si>
  <si>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</si>
  <si>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</si>
  <si>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</si>
  <si>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</si>
  <si>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</si>
  <si>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</si>
  <si>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</si>
  <si>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</si>
  <si>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</si>
  <si>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</si>
  <si>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</si>
  <si>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</si>
  <si>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</si>
  <si>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</si>
  <si>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</si>
  <si>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</si>
  <si>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</si>
  <si>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</si>
  <si>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</si>
  <si>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</si>
  <si>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</si>
  <si>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</si>
  <si>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</si>
  <si>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</si>
  <si>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</si>
  <si>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</si>
  <si>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</si>
  <si>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</si>
  <si>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</si>
  <si>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</si>
  <si>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</si>
  <si>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</si>
  <si>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</si>
  <si>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</si>
  <si>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</si>
  <si>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</si>
  <si>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</si>
  <si>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</si>
  <si>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</si>
  <si>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</si>
  <si>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</si>
  <si>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</si>
  <si>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</si>
  <si>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</si>
  <si>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</si>
  <si>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</si>
  <si>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</si>
  <si>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</si>
  <si>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</si>
  <si>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</si>
  <si>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</si>
  <si>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</si>
  <si>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</si>
  <si>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</si>
  <si>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</si>
  <si>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</si>
  <si>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</si>
  <si>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</si>
  <si>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</si>
  <si>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</si>
  <si>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</si>
  <si>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</si>
  <si>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</si>
  <si>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</si>
  <si>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</si>
  <si>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</si>
  <si>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</si>
  <si>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</si>
  <si>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</si>
  <si>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</si>
  <si>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</si>
  <si>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</si>
  <si>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</si>
  <si>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</si>
  <si>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</si>
  <si>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</si>
  <si>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</si>
  <si>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</si>
  <si>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</si>
  <si>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</si>
  <si>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</si>
  <si>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</si>
  <si>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</si>
  <si>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</si>
  <si>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</si>
  <si>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</si>
  <si>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</si>
  <si>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</si>
  <si>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</si>
  <si>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</si>
  <si>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</si>
  <si>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</si>
  <si>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</si>
  <si>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</si>
  <si>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</si>
  <si>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</si>
  <si>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</si>
  <si>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</si>
  <si>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</si>
  <si>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</si>
  <si>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</si>
  <si>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</si>
  <si>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</si>
  <si>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</si>
  <si>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</si>
  <si>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</si>
  <si>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</si>
  <si>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</si>
  <si>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</si>
  <si>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</si>
  <si>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</si>
  <si>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</si>
  <si>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</si>
  <si>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</si>
  <si>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</si>
  <si>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</si>
  <si>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</si>
  <si>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</si>
  <si>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</si>
  <si>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</si>
  <si>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</si>
  <si>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</si>
  <si>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</si>
  <si>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</si>
  <si>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</si>
  <si>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</si>
  <si>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</si>
  <si>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</si>
  <si>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</si>
  <si>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</si>
  <si>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</si>
  <si>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</si>
  <si>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</si>
  <si>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</si>
  <si>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</si>
  <si>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</si>
  <si>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</si>
  <si>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</si>
  <si>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</si>
  <si>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</si>
  <si>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</si>
  <si>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</si>
  <si>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</si>
  <si>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</si>
  <si>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</si>
  <si>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</si>
  <si>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</si>
  <si>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</si>
  <si>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</si>
  <si>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</si>
  <si>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</si>
  <si>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</si>
  <si>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</si>
  <si>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</si>
  <si>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</si>
  <si>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</si>
  <si>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</si>
  <si>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</si>
  <si>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</si>
  <si>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</si>
  <si>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</si>
  <si>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</si>
  <si>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</si>
  <si>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</si>
  <si>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</si>
  <si>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</si>
  <si>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</si>
  <si>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</si>
  <si>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</si>
  <si>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</si>
  <si>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</si>
  <si>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</si>
  <si>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</si>
  <si>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</si>
  <si>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</si>
  <si>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</si>
  <si>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</si>
  <si>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</si>
  <si>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</si>
  <si>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</si>
  <si>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</si>
  <si>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</si>
  <si>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</si>
  <si>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</si>
  <si>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</si>
  <si>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</si>
  <si>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</si>
  <si>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</si>
  <si>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</si>
  <si>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</si>
  <si>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</si>
  <si>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</si>
  <si>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</si>
  <si>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</si>
  <si>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</si>
  <si>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</si>
  <si>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</si>
  <si>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</si>
  <si>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</si>
  <si>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</si>
  <si>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</si>
  <si>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</si>
  <si>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</si>
  <si>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</si>
  <si>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</si>
  <si>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</si>
  <si>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</si>
  <si>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</si>
  <si>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</si>
  <si>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</si>
  <si>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</si>
  <si>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</si>
  <si>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</si>
  <si>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</si>
  <si>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</si>
  <si>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</si>
  <si>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</si>
  <si>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</si>
  <si>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</si>
  <si>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</si>
  <si>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</si>
  <si>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</si>
  <si>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</si>
  <si>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</si>
  <si>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</si>
  <si>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</si>
  <si>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</si>
  <si>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</si>
  <si>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</si>
  <si>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</si>
  <si>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</si>
  <si>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</si>
  <si>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</si>
  <si>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</si>
  <si>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</si>
  <si>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</si>
  <si>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</si>
  <si>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</si>
  <si>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</si>
  <si>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</si>
  <si>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</si>
  <si>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</si>
  <si>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</si>
  <si>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</si>
  <si>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</si>
  <si>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</si>
  <si>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</si>
  <si>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</si>
  <si>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</si>
  <si>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</si>
  <si>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</si>
  <si>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</si>
  <si>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</si>
  <si>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</si>
  <si>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</si>
  <si>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</si>
  <si>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</si>
  <si>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</si>
  <si>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</si>
  <si>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</si>
  <si>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</si>
  <si>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</si>
  <si>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</si>
  <si>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</si>
  <si>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</si>
  <si>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</si>
  <si>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</si>
  <si>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</si>
  <si>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</si>
  <si>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</si>
  <si>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</si>
  <si>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</si>
  <si>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</si>
  <si>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</si>
  <si>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</si>
  <si>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</si>
  <si>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</si>
  <si>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</si>
  <si>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</si>
  <si>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</si>
  <si>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</si>
  <si>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</si>
  <si>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</si>
  <si>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</si>
  <si>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</si>
  <si>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</si>
  <si>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</si>
  <si>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</si>
  <si>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</si>
  <si>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</si>
  <si>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</si>
  <si>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</si>
  <si>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</si>
  <si>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</si>
  <si>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</si>
  <si>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</si>
  <si>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</si>
  <si>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</si>
  <si>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</si>
  <si>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</si>
  <si>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</si>
  <si>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</si>
  <si>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</si>
  <si>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</si>
  <si>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</si>
  <si>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</si>
  <si>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</si>
  <si>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</si>
  <si>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</si>
  <si>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</si>
  <si>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</si>
  <si>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</si>
  <si>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</si>
  <si>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</si>
  <si>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</si>
  <si>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</si>
  <si>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</si>
  <si>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</si>
  <si>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</si>
  <si>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</si>
  <si>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</si>
  <si>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</si>
  <si>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</si>
  <si>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</si>
  <si>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</si>
  <si>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</si>
  <si>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</si>
  <si>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</si>
  <si>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</si>
  <si>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</si>
  <si>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</si>
  <si>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</si>
  <si>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</si>
  <si>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</si>
  <si>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</si>
  <si>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</si>
  <si>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</si>
  <si>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</si>
  <si>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</si>
  <si>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</si>
  <si>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</si>
  <si>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</si>
  <si>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</si>
  <si>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</si>
  <si>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</si>
  <si>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</si>
  <si>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</si>
  <si>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</si>
  <si>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</si>
  <si>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</si>
  <si>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</si>
  <si>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</si>
  <si>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</si>
  <si>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</si>
  <si>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</si>
  <si>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</si>
  <si>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</si>
  <si>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</si>
  <si>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</si>
  <si>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</si>
  <si>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</si>
  <si>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</si>
  <si>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</si>
  <si>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</si>
  <si>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</si>
  <si>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</si>
  <si>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</si>
  <si>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</si>
  <si>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</si>
  <si>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</si>
  <si>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</si>
  <si>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</si>
  <si>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</si>
  <si>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</si>
  <si>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</si>
  <si>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</si>
  <si>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</si>
  <si>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</si>
  <si>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</si>
  <si>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</si>
  <si>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</si>
  <si>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</si>
  <si>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</si>
  <si>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</si>
  <si>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</si>
  <si>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</si>
  <si>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</si>
  <si>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</si>
  <si>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</si>
  <si>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</si>
  <si>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</si>
  <si>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</si>
  <si>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</si>
  <si>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</si>
  <si>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</si>
  <si>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</si>
  <si>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</si>
  <si>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</si>
  <si>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</si>
  <si>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</si>
  <si>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</si>
  <si>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</si>
  <si>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</si>
  <si>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</si>
  <si>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</si>
  <si>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</si>
  <si>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</si>
  <si>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</si>
  <si>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</si>
  <si>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</si>
  <si>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</si>
  <si>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</si>
  <si>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</si>
  <si>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</si>
  <si>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</si>
  <si>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</si>
  <si>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</si>
  <si>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</si>
  <si>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</si>
  <si>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</si>
  <si>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</si>
  <si>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</si>
  <si>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</si>
  <si>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</si>
  <si>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</si>
  <si>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</si>
  <si>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</si>
  <si>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</si>
  <si>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</si>
  <si>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</si>
  <si>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</si>
  <si>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</si>
  <si>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</si>
  <si>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</si>
  <si>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</si>
  <si>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</si>
  <si>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</si>
  <si>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</si>
  <si>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</si>
  <si>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</si>
  <si>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</si>
  <si>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</si>
  <si>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</si>
  <si>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</si>
  <si>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</si>
  <si>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</si>
  <si>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</si>
  <si>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</si>
  <si>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</si>
  <si>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</si>
  <si>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</si>
  <si>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</si>
  <si>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</si>
  <si>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</si>
  <si>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</si>
  <si>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</si>
  <si>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</si>
  <si>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</si>
  <si>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</si>
  <si>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</si>
  <si>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</si>
  <si>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</si>
  <si>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</si>
  <si>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</si>
  <si>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</si>
  <si>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</si>
  <si>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</si>
  <si>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</si>
  <si>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</si>
  <si>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</si>
  <si>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</si>
  <si>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</si>
  <si>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</si>
  <si>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</si>
  <si>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</si>
  <si>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</si>
  <si>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</si>
  <si>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</si>
  <si>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</si>
  <si>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</si>
  <si>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</si>
  <si>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</si>
  <si>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</si>
  <si>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</si>
  <si>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</si>
  <si>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</si>
  <si>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</si>
  <si>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</si>
  <si>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</si>
  <si>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</si>
  <si>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</si>
  <si>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</si>
  <si>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</si>
  <si>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</si>
  <si>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</si>
  <si>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</si>
  <si>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</si>
  <si>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</si>
  <si>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</si>
  <si>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</si>
  <si>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</si>
  <si>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</si>
  <si>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</si>
  <si>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</si>
  <si>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</si>
  <si>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</si>
  <si>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</si>
  <si>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</si>
  <si>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</si>
  <si>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</si>
  <si>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</si>
  <si>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</si>
  <si>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</si>
  <si>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</si>
  <si>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</si>
  <si>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</si>
  <si>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</si>
  <si>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</si>
  <si>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</si>
  <si>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</si>
  <si>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</si>
  <si>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</si>
  <si>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</si>
  <si>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</si>
  <si>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</si>
  <si>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</si>
  <si>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</si>
  <si>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</si>
  <si>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</si>
  <si>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</si>
  <si>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</si>
  <si>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</si>
  <si>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</si>
  <si>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</si>
  <si>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</si>
  <si>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</si>
  <si>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</si>
  <si>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</si>
  <si>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</si>
  <si>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</si>
  <si>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</si>
  <si>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</si>
  <si>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</si>
  <si>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</si>
  <si>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</si>
  <si>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</si>
  <si>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</si>
  <si>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</si>
  <si>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</si>
  <si>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</si>
  <si>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</si>
  <si>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</si>
  <si>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</si>
  <si>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</si>
  <si>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</si>
  <si>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</si>
  <si>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</si>
  <si>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</si>
  <si>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</si>
  <si>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</si>
  <si>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</si>
  <si>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</si>
  <si>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</si>
  <si>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</si>
  <si>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</si>
  <si>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</si>
  <si>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</si>
  <si>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</si>
  <si>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</si>
  <si>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</si>
  <si>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</si>
  <si>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</si>
  <si>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</si>
  <si>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</si>
  <si>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</si>
  <si>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</si>
  <si>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</si>
  <si>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</si>
  <si>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</si>
  <si>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</si>
  <si>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</si>
  <si>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</si>
  <si>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</si>
  <si>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</si>
  <si>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</si>
  <si>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</si>
  <si>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</si>
  <si>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</si>
  <si>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</si>
  <si>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</si>
  <si>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</si>
  <si>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</si>
  <si>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</si>
  <si>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</si>
  <si>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</si>
  <si>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</si>
  <si>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</si>
  <si>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</si>
  <si>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</si>
  <si>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</si>
  <si>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</si>
  <si>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</si>
  <si>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</si>
  <si>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</si>
  <si>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</si>
  <si>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</si>
  <si>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</si>
  <si>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</si>
  <si>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</si>
  <si>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</si>
  <si>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</si>
  <si>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</si>
  <si>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</si>
  <si>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</si>
  <si>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</si>
  <si>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</si>
  <si>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</si>
  <si>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</si>
  <si>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</si>
  <si>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</si>
  <si>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</si>
  <si>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</si>
  <si>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</si>
  <si>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</si>
  <si>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</si>
  <si>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</si>
  <si>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</si>
  <si>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</si>
  <si>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</si>
  <si>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</si>
  <si>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</si>
  <si>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</si>
  <si>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</si>
  <si>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</si>
  <si>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</si>
  <si>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</si>
  <si>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</si>
  <si>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</si>
  <si>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</si>
  <si>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</si>
  <si>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</si>
  <si>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</si>
  <si>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</si>
  <si>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</si>
  <si>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</si>
  <si>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</si>
  <si>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</si>
  <si>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</si>
  <si>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</si>
  <si>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</si>
  <si>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</si>
  <si>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</si>
  <si>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</si>
  <si>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</si>
  <si>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</si>
  <si>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</si>
  <si>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</si>
  <si>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</si>
  <si>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</si>
  <si>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</si>
  <si>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</si>
  <si>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</si>
  <si>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</si>
  <si>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</si>
  <si>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</si>
  <si>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</si>
  <si>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</si>
  <si>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</si>
  <si>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</si>
  <si>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</si>
  <si>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</si>
  <si>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</si>
  <si>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</si>
  <si>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</si>
  <si>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</si>
  <si>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</si>
  <si>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</si>
  <si>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</si>
  <si>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</si>
  <si>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</si>
  <si>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</si>
  <si>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</si>
  <si>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</si>
  <si>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</si>
  <si>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</si>
  <si>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</si>
  <si>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</si>
  <si>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</si>
  <si>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</si>
  <si>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</si>
  <si>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</si>
  <si>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</si>
  <si>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</si>
  <si>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</si>
  <si>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</si>
  <si>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</si>
  <si>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</si>
  <si>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</si>
  <si>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</si>
  <si>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</si>
  <si>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</si>
  <si>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</si>
  <si>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</si>
  <si>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</si>
  <si>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</si>
  <si>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</si>
  <si>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</si>
  <si>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</si>
  <si>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</si>
  <si>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</si>
  <si>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</si>
  <si>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</si>
  <si>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</si>
  <si>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</si>
  <si>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</si>
  <si>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</si>
  <si>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</si>
  <si>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</si>
  <si>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</si>
  <si>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</si>
  <si>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</si>
  <si>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</si>
  <si>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</si>
  <si>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</si>
  <si>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</si>
  <si>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</si>
  <si>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</si>
  <si>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</si>
  <si>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</si>
  <si>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</si>
  <si>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</si>
  <si>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</si>
  <si>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</si>
  <si>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</si>
  <si>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</si>
  <si>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</si>
  <si>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</si>
  <si>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</si>
  <si>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</si>
  <si>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</si>
  <si>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</si>
  <si>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</si>
  <si>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</si>
  <si>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</si>
  <si>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</si>
  <si>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</si>
  <si>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</si>
  <si>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</si>
  <si>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</si>
  <si>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</si>
  <si>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</si>
  <si>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</si>
  <si>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</si>
  <si>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</si>
  <si>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</si>
  <si>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</si>
  <si>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</si>
  <si>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</si>
  <si>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</si>
  <si>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</si>
  <si>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</si>
  <si>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</si>
  <si>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</si>
  <si>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</si>
  <si>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</si>
  <si>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</si>
  <si>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</si>
  <si>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</si>
  <si>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</si>
  <si>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</si>
  <si>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</si>
  <si>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</si>
  <si>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</si>
  <si>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</si>
  <si>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</si>
  <si>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</si>
  <si>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</si>
  <si>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</si>
  <si>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</si>
  <si>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</si>
  <si>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</si>
  <si>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</si>
  <si>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</si>
  <si>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</si>
  <si>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</si>
  <si>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</si>
  <si>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</si>
  <si>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</si>
  <si>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</si>
  <si>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</si>
  <si>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</si>
  <si>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</si>
  <si>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</si>
  <si>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</si>
  <si>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</si>
  <si>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</si>
  <si>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</si>
  <si>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</si>
  <si>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</si>
  <si>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</si>
  <si>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</si>
  <si>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</si>
  <si>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</si>
  <si>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</si>
  <si>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</si>
  <si>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</si>
  <si>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</si>
  <si>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</si>
  <si>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</si>
  <si>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</si>
  <si>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</si>
  <si>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</si>
  <si>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</si>
  <si>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</si>
  <si>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</si>
  <si>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</si>
  <si>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</si>
  <si>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</si>
  <si>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</si>
  <si>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</si>
  <si>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</si>
  <si>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</si>
  <si>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</si>
  <si>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</si>
  <si>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</si>
  <si>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</si>
  <si>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</si>
  <si>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</si>
  <si>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</si>
  <si>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</si>
  <si>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</si>
  <si>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</si>
  <si>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</si>
  <si>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</si>
  <si>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</si>
  <si>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</si>
  <si>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</si>
  <si>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</si>
  <si>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</si>
  <si>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</si>
  <si>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</si>
  <si>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</si>
  <si>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</si>
  <si>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</si>
  <si>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</si>
  <si>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</si>
  <si>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</si>
  <si>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</si>
  <si>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</si>
  <si>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</si>
  <si>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</si>
  <si>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</si>
  <si>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</si>
  <si>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</si>
  <si>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</si>
  <si>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</si>
  <si>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</si>
  <si>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</si>
  <si>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</si>
  <si>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</si>
  <si>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</si>
  <si>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</si>
  <si>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</si>
  <si>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</si>
  <si>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</si>
  <si>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</si>
  <si>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</si>
  <si>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</si>
  <si>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</si>
  <si>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</si>
  <si>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</si>
  <si>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</si>
  <si>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</si>
  <si>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</si>
  <si>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</si>
  <si>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</si>
  <si>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</si>
  <si>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</si>
  <si>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</si>
  <si>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</si>
  <si>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</si>
  <si>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</si>
  <si>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</si>
  <si>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</si>
  <si>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</si>
  <si>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</si>
  <si>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</si>
  <si>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</si>
  <si>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</si>
  <si>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</si>
  <si>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</si>
  <si>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</si>
  <si>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</si>
  <si>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</si>
  <si>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</si>
  <si>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</si>
  <si>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</si>
  <si>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</si>
  <si>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</si>
  <si>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</si>
  <si>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</si>
  <si>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</si>
  <si>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</si>
  <si>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</si>
  <si>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</si>
  <si>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</si>
  <si>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</si>
  <si>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</si>
  <si>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</si>
  <si>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</si>
  <si>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</si>
  <si>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</si>
  <si>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</si>
  <si>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</si>
  <si>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</si>
  <si>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</si>
  <si>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</si>
  <si>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</si>
  <si>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</si>
  <si>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</si>
  <si>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</si>
  <si>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</si>
  <si>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</si>
  <si>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</si>
  <si>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</si>
  <si>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</si>
  <si>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</si>
  <si>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</si>
  <si>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</si>
  <si>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</si>
  <si>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</si>
  <si>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</si>
  <si>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</si>
  <si>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</si>
  <si>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</si>
  <si>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</si>
  <si>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</si>
  <si>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</si>
  <si>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</si>
  <si>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</si>
  <si>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</si>
  <si>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</si>
  <si>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</si>
  <si>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</si>
  <si>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</si>
  <si>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</si>
  <si>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</si>
  <si>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</si>
  <si>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</si>
  <si>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</si>
  <si>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</si>
  <si>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</si>
  <si>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</si>
  <si>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</si>
  <si>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</si>
  <si>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</si>
  <si>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</si>
  <si>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</si>
  <si>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</si>
  <si>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</si>
  <si>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</si>
  <si>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</si>
  <si>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</si>
  <si>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</si>
  <si>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</si>
  <si>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</si>
  <si>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</si>
  <si>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</si>
  <si>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</si>
  <si>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</si>
  <si>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</si>
  <si>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</si>
  <si>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</si>
  <si>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</si>
  <si>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</si>
  <si>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</si>
  <si>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</si>
  <si>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</si>
  <si>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</si>
  <si>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</si>
  <si>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</si>
  <si>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</si>
  <si>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</si>
  <si>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</si>
  <si>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</si>
  <si>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</si>
  <si>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</si>
  <si>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</si>
  <si>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</si>
  <si>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</si>
  <si>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</si>
  <si>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</si>
  <si>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</si>
  <si>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</si>
  <si>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</si>
  <si>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</si>
  <si>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</si>
  <si>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</si>
  <si>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</si>
  <si>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</si>
  <si>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</si>
  <si>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</si>
  <si>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</si>
  <si>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</si>
  <si>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</si>
  <si>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</si>
  <si>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</si>
  <si>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</si>
  <si>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</si>
  <si>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</si>
  <si>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</si>
  <si>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</si>
  <si>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</si>
  <si>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</si>
  <si>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</si>
  <si>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</si>
  <si>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</si>
  <si>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</si>
  <si>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</si>
  <si>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</si>
  <si>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</si>
  <si>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</si>
  <si>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</si>
  <si>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</si>
  <si>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</si>
  <si>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</si>
  <si>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</si>
  <si>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</si>
  <si>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</si>
  <si>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</si>
  <si>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</si>
  <si>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</si>
  <si>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</si>
  <si>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</si>
  <si>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</si>
  <si>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</si>
  <si>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</si>
  <si>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</si>
  <si>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</si>
  <si>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</si>
  <si>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</si>
  <si>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</si>
  <si>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</si>
  <si>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</si>
  <si>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</si>
  <si>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</si>
  <si>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</si>
  <si>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</si>
  <si>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</si>
  <si>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</si>
  <si>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</si>
  <si>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</si>
  <si>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</si>
  <si>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</si>
  <si>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</si>
  <si>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</si>
  <si>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</si>
  <si>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</si>
  <si>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</si>
  <si>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</si>
  <si>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</si>
  <si>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</si>
  <si>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</si>
  <si>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</si>
  <si>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</si>
  <si>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</si>
  <si>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</si>
  <si>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</si>
  <si>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</si>
  <si>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</si>
  <si>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</si>
  <si>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</si>
  <si>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</si>
  <si>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</si>
  <si>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</si>
  <si>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</si>
  <si>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</si>
  <si>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</si>
  <si>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</si>
  <si>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</si>
  <si>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</si>
  <si>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</si>
  <si>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</si>
  <si>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</si>
  <si>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</si>
  <si>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</si>
  <si>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</si>
  <si>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</si>
  <si>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</si>
  <si>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</si>
  <si>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</si>
  <si>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</si>
  <si>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</si>
  <si>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</si>
  <si>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</si>
  <si>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</si>
  <si>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</si>
  <si>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</si>
  <si>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</si>
  <si>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</si>
  <si>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</si>
  <si>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</si>
  <si>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</si>
  <si>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</si>
  <si>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</si>
  <si>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</si>
  <si>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</si>
  <si>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</si>
  <si>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</si>
  <si>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</si>
  <si>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</si>
  <si>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</si>
  <si>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</si>
  <si>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</si>
  <si>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</si>
  <si>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</si>
  <si>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</si>
  <si>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</si>
  <si>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</si>
  <si>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</si>
  <si>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</si>
  <si>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</si>
  <si>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</si>
  <si>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</si>
  <si>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</si>
  <si>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</si>
  <si>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</si>
  <si>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</si>
  <si>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</si>
  <si>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</si>
  <si>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</si>
  <si>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</si>
  <si>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</si>
  <si>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</si>
  <si>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</si>
  <si>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</si>
  <si>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</si>
  <si>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</si>
  <si>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</si>
  <si>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</si>
  <si>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</si>
  <si>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</si>
  <si>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</si>
  <si>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</si>
  <si>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</si>
  <si>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</si>
  <si>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</si>
  <si>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</si>
  <si>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</si>
  <si>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</si>
  <si>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</si>
  <si>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</si>
  <si>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</si>
  <si>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</si>
  <si>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</si>
  <si>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</si>
  <si>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</si>
  <si>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</si>
  <si>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</si>
  <si>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</si>
  <si>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</si>
  <si>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</si>
  <si>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</si>
  <si>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</si>
  <si>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</si>
  <si>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</si>
  <si>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</si>
  <si>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</si>
  <si>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</si>
  <si>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</si>
  <si>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</si>
  <si>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</si>
  <si>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</si>
  <si>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</si>
  <si>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</si>
  <si>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</si>
  <si>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</si>
  <si>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</si>
  <si>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</si>
  <si>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</si>
  <si>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</si>
  <si>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</si>
  <si>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</si>
  <si>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</si>
  <si>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</si>
  <si>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</si>
  <si>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</si>
  <si>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</si>
  <si>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</si>
  <si>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</si>
  <si>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</si>
  <si>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</si>
  <si>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</si>
  <si>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</si>
  <si>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</si>
  <si>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</si>
  <si>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</si>
  <si>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</si>
  <si>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</si>
  <si>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</si>
  <si>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</si>
  <si>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</si>
  <si>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</si>
  <si>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</si>
  <si>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</si>
  <si>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</si>
  <si>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</si>
  <si>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</si>
  <si>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</si>
  <si>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</si>
  <si>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</si>
  <si>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</si>
  <si>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</si>
  <si>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</si>
  <si>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</si>
  <si>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</si>
  <si>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</si>
  <si>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</si>
  <si>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</si>
  <si>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</si>
  <si>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</si>
  <si>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</si>
  <si>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</si>
  <si>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</si>
  <si>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</si>
  <si>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</si>
  <si>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</si>
  <si>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</si>
  <si>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</si>
  <si>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</si>
  <si>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</si>
  <si>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</si>
  <si>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</si>
  <si>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</si>
  <si>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</si>
  <si>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</si>
  <si>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</si>
  <si>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</si>
  <si>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</si>
  <si>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</si>
  <si>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</si>
  <si>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</si>
  <si>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</si>
  <si>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</si>
  <si>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</si>
  <si>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</si>
  <si>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</si>
  <si>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</si>
  <si>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</si>
  <si>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</si>
  <si>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</si>
  <si>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</si>
  <si>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</si>
  <si>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</si>
  <si>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</si>
  <si>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</si>
  <si>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</si>
  <si>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</si>
  <si>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</si>
  <si>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</si>
  <si>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</si>
  <si>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</si>
  <si>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</si>
  <si>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</si>
  <si>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</si>
  <si>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</si>
  <si>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</si>
  <si>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</si>
  <si>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</si>
  <si>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</si>
  <si>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</si>
  <si>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</si>
  <si>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</si>
  <si>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</si>
  <si>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</si>
  <si>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</si>
  <si>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</si>
  <si>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</si>
  <si>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</si>
  <si>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</si>
  <si>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</si>
  <si>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</si>
  <si>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</si>
  <si>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</si>
  <si>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</si>
  <si>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</si>
  <si>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</si>
  <si>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</si>
  <si>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</si>
  <si>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</si>
  <si>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</si>
  <si>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</si>
  <si>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</si>
  <si>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</si>
  <si>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</si>
  <si>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</si>
  <si>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</si>
  <si>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</si>
  <si>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</si>
  <si>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</si>
  <si>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</si>
  <si>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</si>
  <si>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</si>
  <si>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</si>
  <si>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</si>
  <si>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</si>
  <si>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</si>
  <si>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</si>
  <si>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</si>
  <si>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</si>
  <si>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</si>
  <si>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</si>
  <si>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</si>
  <si>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</si>
  <si>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</si>
  <si>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</si>
  <si>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</si>
  <si>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</si>
  <si>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</si>
  <si>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</si>
  <si>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</si>
  <si>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</si>
  <si>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</si>
  <si>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</si>
  <si>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</si>
  <si>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</si>
  <si>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</si>
  <si>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</si>
  <si>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</si>
  <si>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</si>
  <si>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</si>
  <si>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</si>
  <si>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</si>
  <si>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</si>
  <si>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</si>
  <si>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</si>
  <si>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</si>
  <si>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</si>
  <si>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</si>
  <si>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</si>
  <si>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</si>
  <si>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</si>
  <si>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</si>
  <si>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</si>
  <si>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</si>
  <si>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</si>
  <si>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</si>
  <si>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</si>
  <si>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</si>
  <si>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</si>
  <si>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</si>
  <si>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</si>
  <si>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</si>
  <si>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</si>
  <si>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</si>
  <si>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</si>
  <si>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</si>
  <si>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</si>
  <si>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</si>
  <si>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</si>
  <si>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</si>
  <si>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</si>
  <si>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</si>
  <si>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</si>
  <si>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</si>
  <si>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</si>
  <si>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</si>
  <si>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</si>
  <si>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</si>
  <si>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</si>
  <si>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</si>
  <si>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</si>
  <si>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</si>
  <si>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</si>
  <si>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</si>
  <si>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</si>
  <si>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</si>
  <si>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</si>
  <si>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</si>
  <si>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</si>
  <si>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</si>
  <si>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</si>
  <si>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</si>
  <si>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</si>
  <si>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</si>
  <si>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</si>
  <si>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</si>
  <si>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</si>
  <si>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</si>
  <si>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</si>
  <si>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</si>
  <si>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</si>
  <si>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</si>
  <si>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</si>
  <si>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</si>
  <si>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</si>
  <si>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</si>
  <si>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</si>
  <si>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</si>
  <si>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</si>
  <si>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</si>
  <si>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</si>
  <si>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</si>
  <si>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</si>
  <si>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</si>
  <si>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</si>
  <si>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</si>
  <si>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</si>
  <si>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</si>
  <si>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</si>
  <si>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</si>
  <si>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</si>
  <si>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</si>
  <si>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</si>
  <si>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</si>
  <si>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</si>
  <si>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</si>
  <si>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</si>
  <si>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</si>
  <si>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</si>
  <si>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</si>
  <si>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</si>
  <si>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</si>
  <si>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</si>
  <si>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</si>
  <si>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</si>
  <si>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</si>
  <si>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</si>
  <si>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</si>
  <si>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</si>
  <si>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</si>
  <si>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</si>
  <si>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</si>
  <si>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</si>
  <si>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</si>
  <si>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</si>
  <si>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</si>
  <si>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</si>
  <si>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</si>
  <si>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</si>
  <si>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</si>
  <si>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</si>
  <si>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</si>
  <si>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</si>
  <si>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</si>
  <si>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</si>
  <si>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</si>
  <si>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</si>
  <si>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</si>
  <si>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</si>
  <si>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</si>
  <si>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</si>
  <si>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</si>
  <si>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</si>
  <si>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</si>
  <si>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</si>
  <si>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</si>
  <si>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</si>
  <si>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</si>
  <si>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</si>
  <si>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</si>
  <si>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</si>
  <si>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</si>
  <si>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</si>
  <si>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</si>
  <si>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</si>
  <si>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</si>
  <si>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</si>
  <si>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</si>
  <si>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</si>
  <si>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</si>
  <si>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</si>
  <si>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</si>
  <si>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</si>
  <si>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</si>
  <si>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</si>
  <si>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</si>
  <si>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</si>
  <si>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</si>
  <si>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</si>
  <si>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</si>
  <si>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</si>
  <si>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</si>
  <si>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</si>
  <si>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</si>
  <si>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</si>
  <si>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</si>
  <si>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</si>
  <si>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</si>
  <si>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</si>
  <si>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</si>
  <si>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</si>
  <si>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</si>
  <si>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</si>
  <si>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</si>
  <si>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</si>
  <si>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</si>
  <si>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</si>
  <si>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</si>
  <si>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</si>
  <si>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</si>
  <si>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</si>
  <si>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</si>
  <si>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</si>
  <si>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</si>
  <si>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</si>
  <si>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</si>
  <si>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</si>
  <si>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</si>
  <si>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</si>
  <si>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</si>
  <si>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</si>
  <si>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</si>
  <si>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</si>
  <si>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</si>
  <si>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</si>
  <si>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</si>
  <si>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</si>
  <si>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</si>
  <si>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</si>
  <si>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</si>
  <si>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</si>
  <si>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</si>
  <si>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</si>
  <si>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</si>
  <si>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</si>
  <si>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</si>
  <si>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</si>
  <si>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</si>
  <si>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</si>
  <si>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</si>
  <si>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</si>
  <si>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</si>
  <si>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</si>
  <si>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</si>
  <si>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</si>
  <si>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</si>
  <si>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</si>
  <si>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</si>
  <si>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</si>
  <si>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</si>
  <si>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</si>
  <si>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</si>
  <si>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</si>
  <si>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</si>
  <si>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</si>
  <si>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</si>
  <si>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</si>
  <si>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</si>
  <si>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</si>
  <si>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</si>
  <si>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</si>
  <si>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</si>
  <si>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</si>
  <si>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</si>
  <si>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</si>
  <si>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</si>
  <si>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</si>
  <si>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</si>
  <si>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</si>
  <si>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</si>
  <si>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</si>
  <si>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</si>
  <si>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</si>
  <si>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</si>
  <si>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</si>
  <si>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</si>
  <si>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</si>
  <si>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</si>
  <si>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</si>
  <si>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</si>
  <si>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</si>
  <si>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</si>
  <si>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</si>
  <si>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</si>
  <si>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</si>
  <si>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</si>
  <si>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</si>
  <si>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</si>
  <si>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</si>
  <si>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</si>
  <si>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</si>
  <si>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</si>
  <si>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</si>
  <si>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</si>
  <si>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</si>
  <si>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</si>
  <si>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</si>
  <si>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</si>
  <si>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</si>
  <si>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</si>
  <si>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</si>
  <si>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</si>
  <si>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</si>
  <si>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</si>
  <si>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</si>
  <si>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</si>
  <si>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</si>
  <si>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</si>
  <si>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</si>
  <si>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</si>
  <si>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</si>
  <si>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</si>
  <si>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</si>
  <si>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</si>
  <si>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</si>
  <si>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</si>
  <si>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</si>
  <si>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</si>
  <si>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</si>
  <si>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</si>
  <si>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</si>
  <si>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</si>
  <si>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</si>
  <si>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</si>
  <si>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</si>
  <si>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</si>
  <si>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</si>
  <si>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</si>
  <si>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</si>
  <si>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</si>
  <si>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</si>
  <si>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</si>
  <si>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</si>
  <si>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</si>
  <si>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</si>
  <si>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</si>
  <si>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</si>
  <si>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</si>
  <si>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</si>
  <si>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</si>
  <si>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</si>
  <si>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</si>
  <si>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</si>
  <si>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</si>
  <si>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</si>
  <si>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</si>
  <si>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</si>
  <si>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</si>
  <si>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</si>
  <si>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</si>
  <si>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</si>
  <si>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</si>
  <si>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</si>
  <si>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</si>
  <si>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</si>
  <si>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</si>
  <si>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</si>
  <si>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</si>
  <si>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</si>
  <si>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</si>
  <si>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</si>
  <si>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</si>
  <si>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</si>
  <si>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</si>
  <si>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</si>
  <si>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</si>
  <si>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</si>
  <si>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</si>
  <si>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</si>
  <si>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</si>
  <si>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</si>
  <si>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</si>
  <si>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</si>
  <si>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</si>
  <si>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</si>
  <si>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</si>
  <si>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</si>
  <si>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</si>
  <si>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</si>
  <si>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</si>
  <si>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</si>
  <si>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</si>
  <si>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</si>
  <si>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</si>
  <si>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</si>
  <si>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</si>
  <si>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</si>
  <si>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</si>
  <si>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</si>
  <si>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</si>
  <si>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</si>
  <si>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</si>
  <si>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</si>
  <si>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</si>
  <si>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</si>
  <si>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</si>
  <si>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</si>
  <si>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</si>
  <si>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</si>
  <si>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</si>
  <si>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</si>
  <si>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</si>
  <si>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</si>
  <si>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</si>
  <si>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</si>
  <si>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</si>
  <si>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</si>
  <si>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</si>
  <si>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</si>
  <si>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</si>
  <si>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</si>
  <si>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</si>
  <si>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</si>
  <si>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</si>
  <si>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</si>
  <si>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</si>
  <si>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</si>
  <si>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</si>
  <si>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</si>
  <si>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</si>
  <si>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</si>
  <si>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</si>
  <si>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</si>
  <si>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</si>
  <si>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</si>
  <si>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</si>
  <si>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</si>
  <si>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</si>
  <si>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</si>
  <si>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</si>
  <si>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</si>
  <si>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</si>
  <si>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</si>
  <si>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</si>
  <si>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</si>
  <si>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</si>
  <si>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</si>
  <si>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</si>
  <si>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</si>
  <si>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</si>
  <si>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</si>
  <si>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</si>
  <si>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</si>
  <si>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</si>
  <si>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</si>
  <si>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</si>
  <si>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</si>
  <si>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</si>
  <si>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</si>
  <si>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</si>
  <si>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</si>
  <si>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</si>
  <si>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</si>
  <si>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</si>
  <si>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</si>
  <si>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</si>
  <si>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</si>
  <si>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</si>
  <si>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</si>
  <si>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</si>
  <si>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</si>
  <si>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</si>
  <si>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</si>
  <si>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</si>
  <si>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</si>
  <si>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</si>
  <si>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</si>
  <si>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</si>
  <si>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</si>
  <si>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</si>
  <si>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</si>
  <si>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</si>
  <si>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</si>
  <si>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</si>
  <si>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</si>
  <si>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</si>
  <si>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</si>
  <si>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</si>
  <si>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</si>
  <si>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</si>
  <si>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</si>
  <si>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</si>
  <si>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</si>
  <si>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</si>
  <si>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</si>
  <si>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</si>
  <si>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</si>
  <si>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</si>
  <si>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</si>
  <si>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</si>
  <si>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</si>
  <si>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</si>
  <si>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</si>
  <si>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</si>
  <si>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</si>
  <si>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</si>
  <si>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</si>
  <si>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</si>
  <si>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</si>
  <si>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</si>
  <si>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</si>
  <si>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</si>
  <si>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</si>
  <si>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</si>
  <si>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</si>
  <si>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</si>
  <si>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</si>
  <si>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</si>
  <si>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</si>
  <si>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</si>
  <si>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</si>
  <si>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</si>
  <si>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</si>
  <si>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</si>
  <si>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</si>
  <si>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</si>
  <si>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</si>
  <si>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</si>
  <si>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</si>
  <si>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</si>
  <si>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</si>
  <si>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</si>
  <si>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</si>
  <si>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</si>
  <si>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</si>
  <si>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</si>
  <si>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</si>
  <si>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</si>
  <si>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</si>
  <si>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</si>
  <si>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</si>
  <si>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</si>
  <si>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</si>
  <si>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</si>
  <si>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</si>
  <si>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</si>
  <si>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</si>
  <si>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</si>
  <si>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</si>
  <si>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</si>
  <si>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</si>
  <si>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</si>
  <si>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</si>
  <si>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</si>
  <si>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</si>
  <si>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</si>
  <si>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</si>
  <si>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</si>
  <si>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</si>
  <si>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</si>
  <si>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</si>
  <si>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</si>
  <si>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</si>
  <si>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</si>
  <si>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</si>
  <si>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</si>
  <si>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</si>
  <si>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</si>
  <si>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</si>
  <si>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</si>
  <si>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</si>
  <si>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</si>
  <si>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</si>
  <si>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</si>
  <si>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</si>
  <si>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</si>
  <si>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</si>
  <si>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</si>
  <si>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</si>
  <si>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</si>
  <si>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</si>
  <si>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</si>
  <si>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</si>
  <si>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</si>
  <si>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</si>
  <si>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</si>
  <si>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</si>
  <si>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</si>
  <si>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</si>
  <si>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</si>
  <si>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</si>
  <si>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</si>
  <si>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</si>
  <si>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</si>
  <si>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</si>
  <si>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</si>
  <si>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</si>
  <si>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</si>
  <si>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</si>
  <si>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</si>
  <si>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</si>
  <si>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</si>
  <si>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</si>
  <si>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</si>
  <si>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</si>
  <si>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</si>
  <si>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</si>
  <si>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</si>
  <si>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</si>
  <si>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</si>
  <si>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</si>
  <si>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</si>
  <si>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</si>
  <si>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</si>
  <si>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</si>
  <si>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</si>
  <si>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</si>
  <si>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</si>
  <si>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</si>
  <si>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</si>
  <si>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</si>
  <si>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</si>
  <si>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</si>
  <si>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</si>
  <si>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</si>
  <si>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</si>
  <si>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</si>
  <si>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</si>
  <si>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</si>
  <si>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</si>
  <si>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</si>
  <si>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</si>
  <si>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</si>
  <si>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</si>
  <si>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</si>
  <si>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</si>
  <si>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</si>
  <si>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</si>
  <si>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</si>
  <si>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</si>
  <si>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</si>
  <si>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</si>
  <si>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</si>
  <si>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</si>
  <si>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</si>
  <si>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</si>
  <si>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</si>
  <si>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</si>
  <si>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</si>
  <si>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</si>
  <si>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</si>
  <si>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</si>
  <si>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</si>
  <si>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</si>
  <si>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</si>
  <si>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</si>
  <si>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</si>
  <si>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</si>
  <si>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</si>
  <si>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</si>
  <si>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</si>
  <si>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</si>
  <si>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</si>
  <si>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</si>
  <si>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</si>
  <si>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</si>
  <si>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</si>
  <si>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</si>
  <si>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</si>
  <si>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</si>
  <si>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</si>
  <si>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</si>
  <si>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</si>
  <si>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</si>
  <si>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</si>
  <si>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</si>
  <si>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</si>
  <si>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</si>
  <si>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</si>
  <si>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</si>
  <si>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</si>
  <si>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</si>
  <si>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</si>
  <si>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</si>
  <si>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</si>
  <si>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</si>
  <si>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</si>
  <si>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</si>
  <si>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</si>
  <si>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</si>
  <si>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</si>
  <si>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</si>
  <si>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</si>
  <si>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</si>
  <si>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</si>
  <si>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</si>
  <si>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</si>
  <si>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</si>
  <si>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</si>
  <si>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</si>
  <si>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</si>
  <si>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</si>
  <si>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</si>
  <si>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</si>
  <si>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</si>
  <si>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</si>
  <si>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</si>
  <si>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</si>
  <si>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</si>
  <si>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</si>
  <si>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</si>
  <si>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</si>
  <si>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</si>
  <si>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</si>
  <si>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</si>
  <si>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</si>
  <si>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</si>
  <si>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</si>
  <si>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</si>
  <si>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</si>
  <si>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</si>
  <si>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</si>
  <si>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</si>
  <si>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</si>
  <si>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</si>
  <si>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</si>
  <si>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</si>
  <si>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</si>
  <si>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</si>
  <si>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</si>
  <si>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</si>
  <si>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</si>
  <si>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</si>
  <si>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</si>
  <si>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</si>
  <si>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</si>
  <si>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</si>
  <si>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</si>
  <si>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</si>
  <si>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</si>
  <si>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</si>
  <si>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</si>
  <si>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</si>
  <si>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</si>
  <si>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</si>
  <si>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</si>
  <si>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</si>
  <si>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</si>
  <si>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</si>
  <si>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</si>
  <si>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</si>
  <si>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</si>
  <si>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</si>
  <si>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</si>
  <si>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</si>
  <si>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</si>
  <si>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</si>
  <si>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</si>
  <si>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</si>
  <si>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</si>
  <si>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</si>
  <si>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</si>
  <si>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</si>
  <si>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</si>
  <si>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</si>
  <si>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</si>
  <si>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</si>
  <si>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</si>
  <si>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</si>
  <si>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</si>
  <si>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</si>
  <si>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</si>
  <si>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</si>
  <si>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</si>
  <si>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</si>
  <si>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</si>
  <si>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</si>
  <si>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</si>
  <si>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</si>
  <si>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</si>
  <si>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</si>
  <si>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</si>
  <si>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</si>
  <si>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</si>
  <si>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</si>
  <si>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</si>
  <si>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</si>
  <si>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</si>
  <si>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</si>
  <si>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</si>
  <si>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</si>
  <si>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</si>
  <si>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</si>
  <si>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</si>
  <si>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</si>
  <si>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</si>
  <si>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</si>
  <si>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</si>
  <si>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</si>
  <si>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</si>
  <si>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</si>
  <si>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</si>
  <si>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</si>
  <si>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</si>
  <si>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</si>
  <si>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</si>
  <si>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</si>
  <si>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</si>
  <si>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</si>
  <si>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</si>
  <si>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</si>
  <si>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</si>
  <si>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</si>
  <si>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</si>
  <si>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</si>
  <si>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</si>
  <si>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</si>
  <si>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</si>
  <si>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</si>
  <si>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</si>
  <si>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</si>
  <si>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</si>
  <si>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</si>
  <si>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</si>
  <si>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</si>
  <si>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</si>
  <si>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</si>
  <si>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</si>
  <si>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</si>
  <si>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</si>
  <si>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</si>
  <si>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</si>
  <si>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</si>
  <si>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</si>
  <si>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</si>
  <si>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</si>
  <si>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</si>
  <si>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</si>
  <si>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</si>
  <si>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</si>
  <si>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</si>
  <si>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</si>
  <si>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</si>
  <si>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</si>
  <si>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</si>
  <si>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</si>
  <si>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</si>
  <si>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</si>
  <si>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</si>
  <si>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</si>
  <si>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</si>
  <si>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</si>
  <si>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</si>
  <si>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</si>
  <si>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</si>
  <si>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</si>
  <si>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</si>
  <si>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</si>
  <si>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</si>
  <si>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</si>
  <si>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</si>
  <si>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</si>
  <si>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</si>
  <si>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</si>
  <si>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</si>
  <si>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</si>
  <si>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</si>
  <si>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</si>
  <si>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</si>
  <si>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</si>
  <si>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</si>
  <si>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</si>
  <si>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</si>
  <si>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</si>
  <si>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</si>
  <si>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</si>
  <si>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</si>
  <si>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</si>
  <si>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</si>
  <si>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</si>
  <si>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</si>
  <si>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</si>
  <si>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</si>
  <si>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</si>
  <si>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</si>
  <si>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</si>
  <si>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</si>
  <si>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</si>
  <si>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</si>
  <si>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</si>
  <si>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</si>
  <si>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</si>
  <si>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</si>
  <si>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</si>
  <si>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</si>
  <si>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</si>
  <si>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</si>
  <si>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</si>
  <si>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</si>
  <si>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</si>
  <si>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</si>
  <si>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</si>
  <si>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</si>
  <si>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</si>
  <si>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</si>
  <si>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</si>
  <si>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</si>
  <si>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</si>
  <si>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</si>
  <si>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</si>
  <si>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</si>
  <si>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</si>
  <si>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</si>
  <si>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</si>
  <si>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</si>
  <si>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</si>
  <si>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</si>
  <si>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</si>
  <si>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</si>
  <si>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</si>
  <si>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</si>
  <si>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</si>
  <si>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</si>
  <si>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</si>
  <si>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</si>
  <si>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</si>
  <si>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</si>
  <si>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</si>
  <si>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</si>
  <si>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</si>
  <si>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</si>
  <si>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</si>
  <si>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</si>
  <si>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</si>
  <si>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</si>
  <si>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</si>
  <si>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</si>
  <si>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</si>
  <si>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</si>
  <si>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</si>
  <si>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</si>
  <si>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</si>
  <si>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</si>
  <si>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</si>
  <si>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</si>
  <si>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</si>
  <si>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</si>
  <si>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</si>
  <si>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</si>
  <si>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</si>
  <si>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</si>
  <si>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</si>
  <si>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</si>
  <si>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</si>
  <si>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</si>
  <si>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</si>
  <si>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</si>
  <si>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</si>
  <si>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</si>
  <si>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</si>
  <si>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</si>
  <si>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</si>
  <si>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</si>
  <si>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</si>
  <si>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</si>
  <si>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</si>
  <si>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</si>
  <si>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</si>
  <si>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</si>
  <si>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</si>
  <si>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</si>
  <si>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</si>
  <si>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</si>
  <si>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</si>
  <si>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</si>
  <si>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</si>
  <si>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</si>
  <si>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</si>
  <si>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</si>
  <si>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</si>
  <si>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</si>
  <si>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</si>
  <si>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</si>
  <si>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</si>
  <si>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</si>
  <si>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</si>
  <si>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</si>
  <si>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</si>
  <si>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</si>
  <si>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</si>
  <si>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</si>
  <si>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</si>
  <si>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</si>
  <si>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</si>
  <si>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</si>
  <si>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</si>
  <si>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</si>
  <si>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</si>
  <si>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</si>
  <si>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</si>
  <si>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</si>
  <si>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</si>
  <si>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</si>
  <si>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</si>
  <si>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</si>
  <si>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</si>
  <si>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</si>
  <si>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</si>
  <si>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</si>
  <si>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</si>
  <si>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</si>
  <si>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</si>
  <si>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</si>
  <si>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</si>
  <si>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</si>
  <si>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</si>
  <si>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</si>
  <si>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</si>
  <si>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</si>
  <si>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</si>
  <si>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</si>
  <si>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</si>
  <si>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</si>
  <si>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</si>
  <si>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</si>
  <si>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</si>
  <si>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</si>
  <si>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</si>
  <si>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</si>
  <si>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</si>
  <si>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</si>
  <si>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</si>
  <si>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</si>
  <si>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</si>
  <si>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</si>
  <si>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</si>
  <si>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</si>
  <si>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</si>
  <si>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</si>
  <si>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</si>
  <si>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</si>
  <si>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</si>
  <si>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</si>
  <si>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</si>
  <si>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</si>
  <si>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</si>
  <si>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</si>
  <si>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</si>
  <si>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</si>
  <si>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</si>
  <si>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</si>
  <si>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</si>
  <si>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</si>
  <si>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</si>
  <si>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</si>
  <si>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</si>
  <si>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</si>
  <si>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</si>
  <si>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</si>
  <si>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</si>
  <si>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</si>
  <si>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</si>
  <si>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</si>
  <si>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</si>
  <si>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</si>
  <si>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</si>
  <si>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</si>
  <si>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</si>
  <si>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</si>
  <si>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</si>
  <si>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</si>
  <si>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</si>
  <si>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</si>
  <si>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</si>
  <si>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</si>
  <si>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</si>
  <si>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</si>
  <si>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</si>
  <si>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</si>
  <si>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</si>
  <si>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</si>
  <si>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</si>
  <si>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</si>
  <si>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</si>
  <si>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</si>
  <si>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</si>
  <si>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</si>
  <si>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</si>
  <si>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</si>
  <si>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</si>
  <si>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</si>
  <si>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</si>
  <si>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</si>
  <si>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</si>
  <si>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</si>
  <si>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</si>
  <si>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</si>
  <si>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</si>
  <si>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</si>
  <si>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</si>
  <si>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</si>
  <si>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</si>
  <si>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</si>
  <si>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</si>
  <si>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</si>
  <si>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</si>
  <si>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</si>
  <si>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</si>
  <si>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</si>
  <si>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</si>
  <si>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</si>
  <si>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</si>
  <si>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</si>
  <si>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</si>
  <si>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</si>
  <si>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</si>
  <si>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</si>
  <si>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</si>
  <si>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</si>
  <si>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</si>
  <si>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</si>
  <si>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</si>
  <si>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</si>
  <si>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</si>
  <si>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</si>
  <si>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</si>
  <si>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</si>
  <si>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</si>
  <si>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</si>
  <si>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</si>
  <si>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</si>
  <si>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</si>
  <si>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</si>
  <si>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</si>
  <si>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</si>
  <si>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</si>
  <si>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</si>
  <si>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</si>
  <si>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</si>
  <si>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</si>
  <si>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</si>
  <si>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</si>
  <si>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</si>
  <si>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</si>
  <si>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</si>
  <si>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</si>
  <si>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</si>
  <si>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</si>
  <si>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</si>
  <si>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</si>
  <si>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</si>
  <si>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</si>
  <si>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</si>
  <si>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</si>
  <si>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</si>
  <si>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</si>
  <si>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</si>
  <si>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</si>
  <si>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</si>
  <si>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</si>
  <si>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</si>
  <si>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</si>
  <si>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</si>
  <si>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</si>
  <si>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</si>
  <si>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</si>
  <si>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</si>
  <si>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</si>
  <si>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</si>
  <si>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</si>
  <si>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</si>
  <si>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</si>
  <si>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</si>
  <si>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</si>
  <si>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</si>
  <si>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</si>
  <si>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</si>
  <si>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</si>
  <si>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</si>
  <si>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</si>
  <si>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</si>
  <si>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</si>
  <si>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</si>
  <si>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</si>
  <si>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</si>
  <si>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</si>
  <si>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</si>
  <si>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</si>
  <si>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</si>
  <si>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</si>
  <si>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</si>
  <si>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</si>
  <si>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</si>
  <si>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</si>
  <si>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</si>
  <si>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</si>
  <si>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</si>
  <si>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</si>
  <si>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</si>
  <si>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</si>
  <si>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</si>
  <si>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</si>
  <si>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</si>
  <si>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</si>
  <si>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</si>
  <si>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</si>
  <si>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</si>
  <si>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</si>
  <si>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</si>
  <si>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</si>
  <si>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</si>
  <si>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</si>
  <si>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</si>
  <si>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</si>
  <si>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</si>
  <si>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</si>
  <si>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</si>
  <si>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</si>
  <si>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</si>
  <si>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</si>
  <si>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</si>
  <si>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</si>
  <si>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</si>
  <si>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</si>
  <si>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</si>
  <si>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</si>
  <si>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</si>
  <si>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</si>
  <si>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</si>
  <si>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</si>
  <si>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</si>
  <si>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</si>
  <si>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</si>
  <si>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</si>
  <si>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</si>
  <si>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</si>
  <si>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</si>
  <si>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</si>
  <si>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</si>
  <si>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</si>
  <si>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</si>
  <si>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</si>
  <si>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</si>
  <si>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</si>
  <si>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</si>
  <si>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</si>
  <si>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</si>
  <si>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</si>
  <si>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</si>
  <si>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</si>
  <si>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</si>
  <si>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</si>
  <si>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</si>
  <si>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</si>
  <si>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</si>
  <si>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</si>
  <si>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</si>
  <si>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</si>
  <si>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</si>
  <si>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</si>
  <si>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</si>
  <si>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</si>
  <si>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</si>
  <si>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</si>
  <si>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</si>
  <si>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</si>
  <si>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</si>
  <si>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</si>
  <si>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</si>
  <si>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</si>
  <si>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</si>
  <si>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</si>
  <si>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</si>
  <si>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</si>
  <si>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</si>
  <si>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</si>
  <si>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</si>
  <si>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</si>
  <si>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</si>
  <si>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</si>
  <si>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</si>
  <si>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</si>
  <si>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</si>
  <si>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</si>
  <si>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</si>
  <si>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</si>
  <si>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</si>
  <si>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</si>
  <si>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</si>
  <si>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</si>
  <si>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</si>
  <si>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</si>
  <si>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</si>
  <si>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</si>
  <si>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</si>
  <si>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</si>
  <si>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</si>
  <si>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</si>
  <si>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</si>
  <si>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</si>
  <si>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</si>
  <si>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</si>
  <si>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</si>
  <si>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</si>
  <si>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</si>
  <si>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</si>
  <si>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</si>
  <si>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</si>
  <si>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</si>
  <si>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</si>
  <si>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</si>
  <si>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</si>
  <si>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</si>
  <si>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</si>
  <si>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</si>
  <si>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</si>
  <si>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</si>
  <si>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</si>
  <si>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</si>
  <si>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</si>
  <si>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</si>
  <si>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</si>
  <si>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</si>
  <si>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</si>
  <si>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</si>
  <si>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</si>
  <si>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</si>
  <si>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</si>
  <si>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</si>
  <si>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</si>
  <si>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</si>
  <si>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</si>
  <si>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</si>
  <si>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</si>
  <si>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</si>
  <si>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</si>
  <si>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</si>
  <si>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</si>
  <si>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</si>
  <si>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</si>
  <si>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</si>
  <si>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</si>
  <si>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</si>
  <si>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</si>
  <si>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</si>
  <si>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</si>
  <si>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</si>
  <si>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</si>
  <si>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</si>
  <si>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</si>
  <si>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</si>
  <si>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</si>
  <si>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</si>
  <si>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</si>
  <si>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</si>
  <si>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</si>
  <si>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</si>
  <si>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</si>
  <si>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</si>
  <si>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</si>
  <si>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</si>
  <si>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</si>
  <si>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</si>
  <si>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</si>
  <si>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</si>
  <si>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</si>
  <si>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</si>
  <si>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</si>
  <si>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</si>
  <si>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</si>
  <si>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</si>
  <si>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</si>
  <si>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</si>
  <si>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</si>
  <si>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</si>
  <si>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</si>
  <si>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</si>
  <si>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</si>
  <si>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</si>
  <si>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</si>
  <si>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</si>
  <si>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</si>
  <si>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</si>
  <si>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</si>
  <si>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</si>
  <si>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</si>
  <si>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</si>
  <si>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</si>
  <si>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</si>
  <si>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</si>
  <si>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</si>
  <si>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</si>
  <si>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</si>
  <si>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</si>
  <si>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</si>
  <si>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</si>
  <si>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</si>
  <si>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</si>
  <si>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</si>
  <si>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</si>
  <si>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</si>
  <si>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</si>
  <si>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</si>
  <si>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</si>
  <si>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</si>
  <si>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</si>
  <si>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</si>
  <si>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</si>
  <si>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</si>
  <si>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</si>
  <si>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</si>
  <si>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</si>
  <si>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</si>
  <si>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</si>
  <si>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</si>
  <si>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</si>
  <si>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</si>
  <si>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</si>
  <si>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</si>
  <si>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</si>
  <si>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</si>
  <si>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</si>
  <si>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</si>
  <si>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</si>
  <si>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</si>
  <si>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</si>
  <si>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</si>
  <si>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</si>
  <si>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</si>
  <si>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</si>
  <si>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</si>
  <si>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</si>
  <si>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</si>
  <si>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</si>
  <si>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</si>
  <si>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</si>
  <si>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</si>
  <si>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</si>
  <si>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</si>
  <si>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</si>
  <si>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</si>
  <si>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</si>
  <si>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</si>
  <si>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</si>
  <si>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</si>
  <si>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</si>
  <si>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</si>
  <si>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</si>
  <si>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</si>
  <si>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</si>
  <si>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</si>
  <si>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</si>
  <si>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</si>
  <si>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</si>
  <si>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</si>
  <si>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</si>
  <si>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</si>
  <si>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</si>
  <si>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</si>
  <si>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</si>
  <si>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</si>
  <si>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</si>
  <si>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</si>
  <si>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</si>
  <si>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</si>
  <si>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</si>
  <si>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</si>
  <si>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</si>
  <si>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</si>
  <si>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</si>
  <si>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</si>
  <si>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</si>
  <si>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</si>
  <si>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</si>
  <si>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</si>
  <si>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</si>
  <si>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</si>
  <si>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</si>
  <si>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</si>
  <si>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</si>
  <si>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</si>
  <si>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</si>
  <si>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</si>
  <si>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</si>
  <si>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</si>
  <si>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</si>
  <si>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</si>
  <si>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</si>
  <si>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</si>
  <si>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</si>
  <si>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</si>
  <si>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</si>
  <si>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</si>
  <si>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</si>
  <si>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</si>
  <si>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</si>
  <si>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</si>
  <si>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</si>
  <si>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</si>
  <si>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</si>
  <si>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</si>
  <si>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</si>
  <si>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</si>
  <si>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</si>
  <si>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</si>
  <si>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</si>
  <si>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</si>
  <si>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</si>
  <si>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</si>
  <si>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</si>
  <si>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</si>
  <si>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</si>
  <si>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</si>
  <si>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</si>
  <si>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</si>
  <si>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</si>
  <si>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</si>
  <si>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</si>
  <si>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</si>
  <si>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</si>
  <si>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</si>
  <si>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</si>
  <si>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</si>
  <si>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</si>
  <si>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</si>
  <si>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</si>
  <si>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</si>
  <si>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</si>
  <si>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</si>
  <si>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</si>
  <si>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</si>
  <si>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</si>
  <si>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</si>
  <si>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</si>
  <si>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</si>
  <si>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</si>
  <si>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</si>
  <si>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</si>
  <si>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</si>
  <si>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</si>
  <si>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</si>
  <si>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</si>
  <si>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</si>
  <si>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</si>
  <si>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</si>
  <si>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</si>
  <si>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</si>
  <si>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</si>
  <si>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</si>
  <si>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</si>
  <si>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</si>
  <si>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</si>
  <si>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</si>
  <si>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</si>
  <si>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</si>
  <si>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</si>
  <si>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</si>
  <si>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</si>
  <si>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</si>
  <si>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</si>
  <si>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</si>
  <si>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</si>
  <si>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</si>
  <si>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</si>
  <si>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</si>
  <si>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</si>
  <si>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</si>
  <si>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</si>
  <si>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</si>
  <si>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</si>
  <si>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</si>
  <si>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</si>
  <si>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</si>
  <si>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</si>
  <si>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</si>
  <si>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</si>
  <si>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</si>
  <si>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</si>
  <si>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</si>
  <si>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</si>
  <si>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</si>
  <si>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</si>
  <si>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</si>
  <si>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</si>
  <si>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</si>
  <si>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</si>
  <si>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</si>
  <si>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</si>
  <si>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</si>
  <si>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</si>
  <si>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</si>
  <si>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</si>
  <si>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</si>
  <si>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</si>
  <si>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</si>
  <si>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</si>
  <si>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</si>
  <si>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</si>
  <si>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</si>
  <si>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</si>
  <si>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</si>
  <si>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</si>
  <si>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</si>
  <si>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</si>
  <si>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</si>
  <si>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</si>
  <si>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</si>
  <si>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</si>
  <si>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</si>
  <si>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</si>
  <si>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</si>
  <si>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</si>
  <si>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</si>
  <si>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</si>
  <si>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</si>
  <si>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</si>
  <si>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</si>
  <si>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</si>
  <si>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</si>
  <si>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</si>
  <si>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</si>
  <si>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</si>
  <si>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</si>
  <si>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</si>
  <si>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</si>
  <si>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</si>
  <si>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</si>
  <si>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</si>
  <si>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</si>
  <si>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</si>
  <si>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</si>
  <si>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</si>
  <si>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</si>
  <si>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</si>
  <si>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</si>
  <si>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</si>
  <si>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</si>
  <si>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</si>
  <si>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</si>
  <si>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</si>
  <si>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</si>
  <si>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</si>
  <si>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</si>
  <si>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</si>
  <si>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</si>
  <si>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</si>
  <si>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</si>
  <si>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</si>
  <si>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</si>
  <si>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</si>
  <si>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</si>
  <si>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</si>
  <si>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</si>
  <si>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</si>
  <si>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</si>
  <si>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</si>
  <si>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</si>
  <si>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</si>
  <si>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</si>
  <si>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</si>
  <si>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</si>
  <si>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</si>
  <si>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</si>
  <si>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</si>
  <si>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</si>
  <si>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</si>
  <si>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</si>
  <si>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</si>
  <si>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</si>
  <si>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</si>
  <si>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</si>
  <si>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</si>
  <si>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</si>
  <si>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</si>
  <si>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</si>
  <si>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</si>
  <si>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</si>
  <si>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</si>
  <si>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</si>
  <si>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</si>
  <si>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</si>
  <si>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</si>
  <si>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</si>
  <si>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</si>
  <si>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</si>
  <si>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</si>
  <si>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</si>
  <si>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</si>
  <si>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</si>
  <si>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</si>
  <si>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</si>
  <si>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</si>
  <si>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</si>
  <si>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</si>
  <si>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</si>
  <si>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</si>
  <si>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</si>
  <si>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</si>
  <si>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</si>
  <si>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</si>
  <si>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</si>
  <si>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</si>
  <si>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</si>
  <si>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</si>
  <si>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</si>
  <si>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</si>
  <si>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</si>
  <si>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</si>
  <si>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</si>
  <si>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</si>
  <si>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</si>
  <si>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</si>
  <si>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</si>
  <si>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</si>
  <si>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</si>
  <si>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</si>
  <si>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</si>
  <si>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</si>
  <si>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</si>
  <si>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</si>
  <si>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</si>
  <si>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</si>
  <si>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</si>
  <si>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</si>
  <si>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</si>
  <si>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</si>
  <si>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</si>
  <si>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</si>
  <si>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</si>
  <si>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</si>
  <si>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</si>
  <si>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</si>
  <si>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</si>
  <si>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</si>
  <si>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</si>
  <si>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</si>
  <si>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</si>
  <si>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</si>
  <si>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</si>
  <si>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</si>
  <si>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</si>
  <si>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</si>
  <si>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</si>
  <si>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</si>
  <si>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</si>
  <si>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</si>
  <si>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</si>
  <si>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</si>
  <si>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</si>
  <si>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</si>
  <si>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</si>
  <si>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</si>
  <si>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</si>
  <si>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</si>
  <si>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</si>
  <si>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</si>
  <si>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</si>
  <si>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</si>
  <si>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</si>
  <si>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</si>
  <si>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</si>
  <si>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</si>
  <si>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</si>
  <si>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</si>
  <si>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</si>
  <si>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</si>
  <si>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</si>
  <si>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</si>
  <si>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</si>
  <si>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</si>
  <si>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</si>
  <si>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</si>
  <si>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</si>
  <si>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</si>
  <si>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</si>
  <si>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</si>
  <si>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</si>
  <si>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</si>
  <si>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</si>
  <si>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</si>
  <si>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</si>
  <si>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</si>
  <si>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</si>
  <si>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</si>
  <si>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</si>
  <si>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</si>
  <si>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</si>
  <si>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</si>
  <si>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</si>
  <si>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</si>
  <si>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</si>
  <si>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</si>
  <si>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</si>
  <si>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</si>
  <si>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</si>
  <si>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</si>
  <si>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</si>
  <si>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</si>
  <si>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</si>
  <si>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</si>
  <si>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</si>
  <si>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</si>
  <si>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</si>
  <si>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</si>
  <si>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</si>
  <si>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</si>
  <si>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</si>
  <si>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</si>
  <si>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</si>
  <si>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</si>
  <si>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</si>
  <si>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</si>
  <si>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</si>
  <si>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</si>
  <si>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</si>
  <si>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</si>
  <si>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</si>
  <si>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</si>
  <si>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</si>
  <si>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</si>
  <si>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</si>
  <si>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</si>
  <si>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</si>
  <si>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</si>
  <si>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</si>
  <si>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</si>
  <si>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</si>
  <si>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</si>
  <si>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</si>
  <si>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</si>
  <si>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</si>
  <si>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</si>
  <si>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</si>
  <si>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</si>
  <si>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</si>
  <si>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</si>
  <si>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</si>
  <si>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</si>
  <si>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</si>
  <si>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</si>
  <si>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</si>
  <si>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</si>
  <si>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</si>
  <si>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</si>
  <si>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</si>
  <si>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</si>
  <si>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</si>
  <si>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</si>
  <si>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</si>
  <si>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</si>
  <si>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</si>
  <si>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</si>
  <si>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</si>
  <si>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</si>
  <si>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</si>
  <si>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</si>
  <si>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</si>
  <si>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</si>
  <si>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</si>
  <si>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</si>
  <si>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</si>
  <si>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</si>
  <si>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</si>
  <si>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</si>
  <si>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</si>
  <si>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</si>
  <si>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</si>
  <si>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</si>
  <si>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</si>
  <si>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</si>
  <si>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</si>
  <si>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</si>
  <si>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</si>
  <si>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</si>
  <si>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</si>
  <si>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</si>
  <si>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</si>
  <si>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</si>
  <si>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</si>
  <si>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</si>
  <si>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</si>
  <si>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</si>
  <si>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</si>
  <si>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</si>
  <si>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</si>
  <si>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</si>
  <si>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</si>
  <si>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</si>
  <si>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</si>
  <si>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</si>
  <si>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</si>
  <si>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</si>
  <si>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</si>
  <si>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</si>
  <si>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</si>
  <si>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</si>
  <si>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</si>
  <si>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</si>
  <si>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</si>
  <si>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</si>
  <si>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</si>
  <si>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</si>
  <si>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</si>
  <si>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</si>
  <si>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</si>
  <si>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</si>
  <si>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</si>
  <si>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</si>
  <si>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</si>
  <si>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</si>
  <si>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</si>
  <si>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</si>
  <si>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</si>
  <si>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</si>
  <si>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</si>
  <si>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</si>
  <si>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</si>
  <si>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</si>
  <si>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</si>
  <si>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</si>
  <si>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</si>
  <si>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</si>
  <si>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</si>
  <si>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</si>
  <si>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</si>
  <si>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</si>
  <si>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</si>
  <si>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</si>
  <si>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</si>
  <si>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</si>
  <si>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</si>
  <si>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</si>
  <si>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</si>
  <si>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</si>
  <si>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</si>
  <si>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</si>
  <si>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</si>
  <si>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</si>
  <si>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</si>
  <si>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</si>
  <si>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</si>
  <si>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</si>
  <si>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</si>
  <si>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</si>
  <si>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</si>
  <si>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</si>
  <si>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</si>
  <si>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</si>
  <si>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</si>
  <si>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</si>
  <si>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</si>
  <si>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</si>
  <si>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</si>
  <si>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</si>
  <si>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</si>
  <si>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</si>
  <si>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</si>
  <si>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</si>
  <si>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</si>
  <si>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</si>
  <si>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</si>
  <si>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</si>
  <si>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</si>
  <si>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</si>
  <si>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</si>
  <si>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</si>
  <si>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</si>
  <si>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</si>
  <si>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</si>
  <si>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</si>
  <si>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</si>
  <si>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</si>
  <si>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</si>
  <si>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</si>
  <si>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</si>
  <si>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</si>
  <si>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</si>
  <si>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</si>
  <si>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</si>
  <si>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</si>
  <si>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</si>
  <si>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</si>
  <si>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</si>
  <si>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</si>
  <si>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</si>
  <si>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</si>
  <si>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</si>
  <si>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</si>
  <si>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</si>
  <si>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</si>
  <si>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</si>
  <si>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</si>
  <si>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</si>
  <si>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</si>
  <si>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</si>
  <si>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</si>
  <si>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</si>
  <si>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</si>
  <si>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</si>
  <si>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</si>
  <si>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</si>
  <si>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</si>
  <si>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</si>
  <si>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</si>
  <si>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</si>
  <si>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</si>
  <si>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</si>
  <si>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</si>
  <si>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</si>
  <si>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</si>
  <si>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</si>
  <si>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</si>
  <si>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</si>
  <si>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</si>
  <si>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</si>
  <si>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</si>
  <si>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</si>
  <si>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</si>
  <si>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</si>
  <si>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</si>
  <si>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</si>
  <si>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</si>
  <si>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</si>
  <si>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</si>
  <si>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</si>
  <si>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</si>
  <si>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</si>
  <si>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</si>
  <si>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</si>
  <si>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</si>
  <si>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</si>
  <si>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</si>
  <si>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</si>
  <si>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</si>
  <si>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</si>
  <si>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</si>
  <si>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</si>
  <si>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</si>
  <si>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</si>
  <si>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</si>
  <si>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</si>
  <si>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</si>
  <si>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</si>
  <si>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</si>
  <si>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</si>
  <si>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</si>
  <si>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</si>
  <si>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</si>
  <si>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</si>
  <si>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</si>
  <si>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</si>
  <si>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</si>
  <si>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</si>
  <si>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</si>
  <si>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</si>
  <si>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</si>
  <si>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</si>
  <si>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</si>
  <si>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</si>
  <si>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</si>
  <si>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</si>
  <si>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</si>
  <si>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</si>
  <si>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</si>
  <si>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</si>
  <si>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</si>
  <si>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</si>
  <si>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</si>
  <si>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</si>
  <si>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</si>
  <si>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</si>
  <si>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</si>
  <si>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</si>
  <si>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</si>
  <si>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</si>
  <si>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</si>
  <si>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</si>
  <si>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</si>
  <si>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</si>
  <si>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</si>
  <si>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</si>
  <si>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</si>
  <si>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</si>
  <si>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</si>
  <si>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</si>
  <si>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</si>
  <si>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</si>
  <si>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</si>
  <si>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</si>
  <si>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</si>
  <si>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</si>
  <si>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</si>
  <si>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</si>
  <si>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</si>
  <si>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</si>
  <si>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</si>
  <si>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</si>
  <si>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</si>
  <si>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</si>
  <si>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</si>
  <si>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</si>
  <si>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</si>
  <si>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</si>
  <si>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</si>
  <si>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</si>
  <si>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</si>
  <si>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</si>
  <si>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</si>
  <si>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</si>
  <si>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</si>
  <si>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</si>
  <si>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</si>
  <si>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</si>
  <si>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</si>
  <si>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</si>
  <si>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</si>
  <si>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</si>
  <si>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</si>
  <si>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</si>
  <si>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</si>
  <si>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</si>
  <si>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</si>
  <si>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</si>
  <si>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</si>
  <si>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</si>
  <si>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</si>
  <si>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</si>
  <si>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</si>
  <si>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</si>
  <si>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</si>
  <si>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</si>
  <si>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</si>
  <si>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</si>
  <si>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</si>
  <si>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</si>
  <si>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</si>
  <si>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</si>
  <si>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</si>
  <si>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</si>
  <si>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</si>
  <si>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</si>
  <si>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</si>
  <si>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</si>
  <si>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</si>
  <si>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</si>
  <si>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</si>
  <si>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</si>
  <si>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</si>
  <si>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</si>
  <si>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</si>
  <si>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</si>
  <si>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</si>
  <si>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</si>
  <si>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</si>
  <si>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</si>
  <si>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</si>
  <si>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</si>
  <si>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</si>
  <si>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</si>
  <si>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</si>
  <si>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</si>
  <si>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</si>
  <si>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</si>
  <si>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</si>
  <si>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</si>
  <si>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</si>
  <si>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</si>
  <si>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</si>
  <si>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</si>
  <si>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</si>
  <si>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</si>
  <si>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</si>
  <si>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</si>
  <si>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</si>
  <si>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</si>
  <si>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</si>
  <si>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</si>
  <si>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</si>
  <si>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</si>
  <si>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</si>
  <si>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</si>
  <si>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</si>
  <si>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</si>
  <si>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</si>
  <si>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</si>
  <si>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</si>
  <si>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</si>
  <si>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</si>
  <si>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</si>
  <si>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</si>
  <si>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</si>
  <si>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</si>
  <si>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</si>
  <si>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</si>
  <si>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</si>
  <si>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</si>
  <si>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</si>
  <si>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</si>
  <si>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</si>
  <si>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</si>
  <si>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</si>
  <si>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</si>
  <si>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</si>
  <si>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</si>
  <si>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</si>
  <si>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</si>
  <si>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</si>
  <si>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</si>
  <si>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</si>
  <si>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</si>
  <si>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</si>
  <si>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</si>
  <si>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</si>
  <si>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</si>
  <si>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</si>
  <si>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</si>
  <si>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</si>
  <si>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</si>
  <si>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</si>
  <si>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</si>
  <si>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</si>
  <si>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</si>
  <si>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</si>
  <si>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</si>
  <si>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</si>
  <si>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</si>
  <si>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</si>
  <si>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</si>
  <si>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</si>
  <si>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</si>
  <si>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</si>
  <si>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</si>
  <si>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</si>
  <si>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</si>
  <si>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</si>
  <si>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</si>
  <si>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</si>
  <si>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</si>
  <si>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</si>
  <si>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</si>
  <si>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</si>
  <si>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</si>
  <si>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</si>
  <si>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</si>
  <si>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</si>
  <si>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</si>
  <si>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</si>
  <si>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</si>
  <si>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</si>
  <si>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</si>
  <si>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</si>
  <si>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</si>
  <si>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</si>
  <si>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</si>
  <si>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</si>
  <si>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</si>
  <si>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</si>
  <si>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</si>
  <si>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</si>
  <si>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</si>
  <si>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</si>
  <si>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</si>
  <si>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</si>
  <si>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</si>
  <si>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</si>
  <si>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</si>
  <si>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</si>
  <si>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</si>
  <si>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</si>
  <si>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</si>
  <si>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</si>
  <si>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</si>
  <si>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</si>
  <si>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</si>
  <si>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</si>
  <si>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</si>
  <si>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</si>
  <si>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</si>
  <si>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</si>
  <si>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</si>
  <si>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</si>
  <si>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</si>
  <si>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</si>
  <si>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</si>
  <si>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</si>
  <si>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</si>
  <si>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</si>
  <si>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</si>
  <si>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</si>
  <si>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</si>
  <si>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</si>
  <si>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</si>
  <si>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</si>
  <si>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</si>
  <si>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</si>
  <si>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</si>
  <si>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</si>
  <si>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</si>
  <si>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</si>
  <si>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</si>
  <si>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</si>
  <si>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</si>
  <si>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</si>
  <si>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</si>
  <si>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</si>
  <si>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</si>
  <si>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</si>
  <si>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</si>
  <si>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</si>
  <si>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</si>
  <si>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</si>
  <si>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</si>
  <si>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</si>
  <si>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</si>
  <si>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</si>
  <si>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</si>
  <si>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</si>
  <si>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</si>
  <si>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</si>
  <si>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</si>
  <si>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</si>
  <si>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</si>
  <si>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</si>
  <si>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</si>
  <si>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</si>
  <si>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</si>
  <si>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</si>
  <si>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</si>
  <si>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</si>
  <si>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</si>
  <si>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</si>
  <si>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</si>
  <si>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</si>
  <si>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</si>
  <si>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</si>
  <si>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</si>
  <si>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</si>
  <si>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</si>
  <si>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</si>
  <si>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</si>
  <si>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</si>
  <si>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</si>
  <si>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</si>
  <si>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</si>
  <si>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</si>
  <si>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</si>
  <si>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</si>
  <si>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</si>
  <si>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</si>
  <si>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</si>
  <si>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</si>
  <si>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</si>
  <si>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</si>
  <si>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</si>
  <si>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</si>
  <si>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</si>
  <si>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</si>
  <si>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</si>
  <si>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</si>
  <si>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</si>
  <si>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</si>
  <si>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</si>
  <si>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</si>
  <si>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</si>
  <si>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</si>
  <si>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</si>
  <si>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</si>
  <si>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</si>
  <si>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</si>
  <si>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</si>
  <si>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</si>
  <si>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</si>
  <si>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</si>
  <si>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</si>
  <si>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</si>
  <si>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</si>
  <si>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</si>
  <si>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</si>
  <si>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</si>
  <si>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</si>
  <si>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</si>
  <si>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</si>
  <si>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</si>
  <si>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</si>
  <si>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</si>
  <si>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</si>
  <si>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</si>
  <si>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</si>
  <si>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</si>
  <si>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</si>
  <si>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</si>
  <si>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</si>
  <si>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</si>
  <si>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</si>
  <si>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</si>
  <si>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</si>
  <si>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</si>
  <si>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</si>
  <si>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</si>
  <si>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</si>
  <si>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</si>
  <si>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</si>
  <si>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</si>
  <si>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</si>
  <si>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</si>
  <si>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</si>
  <si>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</si>
  <si>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</si>
  <si>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</si>
  <si>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</si>
  <si>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</si>
  <si>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</si>
  <si>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</si>
  <si>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</si>
  <si>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</si>
  <si>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</si>
  <si>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</si>
  <si>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</si>
  <si>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</si>
  <si>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</si>
  <si>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</si>
  <si>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</si>
  <si>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</si>
  <si>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</si>
  <si>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</si>
  <si>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</si>
  <si>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</si>
  <si>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</si>
  <si>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</si>
  <si>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</si>
  <si>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</si>
  <si>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</si>
  <si>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</si>
  <si>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</si>
  <si>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</si>
  <si>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</si>
  <si>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</si>
  <si>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</si>
  <si>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</si>
  <si>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</si>
  <si>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</si>
  <si>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</si>
  <si>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</si>
  <si>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</si>
  <si>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</si>
  <si>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</si>
  <si>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</si>
  <si>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</si>
  <si>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</si>
  <si>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</si>
  <si>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</si>
  <si>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</si>
  <si>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</si>
  <si>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</si>
  <si>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</si>
  <si>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</si>
  <si>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</si>
  <si>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</si>
  <si>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</si>
  <si>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</si>
  <si>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</si>
  <si>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</si>
  <si>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</si>
  <si>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</si>
  <si>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</si>
  <si>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</si>
  <si>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</si>
  <si>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</si>
  <si>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</si>
  <si>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</si>
  <si>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</si>
  <si>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</si>
  <si>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</si>
  <si>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</si>
  <si>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</si>
  <si>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</si>
  <si>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</si>
  <si>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</si>
  <si>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</si>
  <si>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</si>
  <si>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</si>
  <si>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</si>
  <si>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</si>
  <si>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</si>
  <si>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</si>
  <si>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</si>
  <si>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</si>
  <si>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</si>
  <si>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</si>
  <si>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</si>
  <si>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</si>
  <si>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</si>
  <si>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</si>
  <si>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</si>
  <si>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</si>
  <si>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</si>
  <si>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</si>
  <si>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</si>
  <si>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</si>
  <si>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</si>
  <si>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</si>
  <si>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</si>
  <si>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</si>
  <si>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</si>
  <si>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</si>
  <si>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</si>
  <si>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</si>
  <si>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</si>
  <si>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</si>
  <si>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</si>
  <si>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</si>
  <si>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</si>
  <si>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</si>
  <si>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</si>
  <si>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</si>
  <si>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</si>
  <si>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</si>
  <si>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</si>
  <si>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</si>
  <si>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</si>
  <si>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</si>
  <si>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</si>
  <si>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</si>
  <si>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</si>
  <si>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</si>
  <si>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</si>
  <si>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</si>
  <si>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</si>
  <si>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</si>
  <si>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</si>
  <si>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</si>
  <si>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</si>
  <si>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</si>
  <si>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</si>
  <si>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</si>
  <si>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</si>
  <si>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</si>
  <si>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</si>
  <si>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</si>
  <si>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</si>
  <si>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</si>
  <si>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</si>
  <si>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</si>
  <si>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</si>
  <si>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</si>
  <si>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</si>
  <si>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</si>
  <si>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</si>
  <si>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</si>
  <si>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</si>
  <si>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</si>
  <si>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</si>
  <si>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</si>
  <si>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</si>
  <si>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</si>
  <si>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</si>
  <si>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</si>
  <si>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</si>
  <si>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</si>
  <si>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</si>
  <si>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</si>
  <si>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</si>
  <si>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</si>
  <si>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</si>
  <si>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</si>
  <si>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</si>
  <si>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</si>
  <si>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</si>
  <si>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</si>
  <si>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</si>
  <si>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</si>
  <si>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</si>
  <si>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</si>
  <si>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</si>
  <si>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</si>
  <si>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</si>
  <si>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</si>
  <si>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</si>
  <si>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</si>
  <si>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</si>
  <si>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</si>
  <si>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</si>
  <si>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</si>
  <si>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</si>
  <si>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</si>
  <si>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</si>
  <si>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</si>
  <si>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</si>
  <si>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</si>
  <si>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</si>
  <si>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</si>
  <si>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</si>
  <si>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</si>
  <si>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</si>
  <si>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</si>
  <si>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</si>
  <si>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</si>
  <si>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</si>
  <si>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</si>
  <si>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</si>
  <si>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</si>
  <si>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</si>
  <si>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</si>
  <si>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</si>
  <si>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</si>
  <si>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</si>
  <si>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</si>
  <si>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</si>
  <si>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</si>
  <si>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</si>
  <si>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</si>
  <si>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</si>
  <si>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</si>
  <si>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</si>
  <si>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</si>
  <si>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</si>
  <si>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</si>
  <si>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</si>
  <si>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</si>
  <si>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</si>
  <si>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</si>
  <si>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</si>
  <si>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</si>
  <si>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</si>
  <si>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</si>
  <si>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</si>
  <si>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</si>
  <si>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</si>
  <si>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</si>
  <si>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</si>
  <si>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</si>
  <si>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</si>
  <si>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</si>
  <si>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</si>
  <si>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</si>
  <si>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</si>
  <si>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</si>
  <si>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</si>
  <si>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</si>
  <si>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</si>
  <si>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</si>
  <si>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</si>
  <si>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</si>
  <si>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</si>
  <si>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</si>
  <si>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</si>
  <si>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</si>
  <si>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</si>
  <si>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</si>
  <si>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</si>
  <si>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</si>
  <si>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</si>
  <si>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</si>
  <si>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</si>
  <si>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</si>
  <si>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</si>
  <si>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</si>
  <si>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</si>
  <si>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</si>
  <si>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</si>
  <si>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</si>
  <si>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</si>
  <si>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</si>
  <si>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</si>
  <si>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</si>
  <si>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</si>
  <si>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</si>
  <si>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</si>
  <si>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</si>
  <si>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</si>
  <si>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</si>
  <si>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</si>
  <si>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</si>
  <si>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</si>
  <si>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</si>
  <si>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</si>
  <si>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</si>
  <si>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</si>
  <si>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</si>
  <si>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</si>
  <si>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</si>
  <si>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</si>
  <si>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</si>
  <si>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</si>
  <si>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</si>
  <si>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</si>
  <si>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</si>
  <si>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</si>
  <si>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</si>
  <si>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</si>
  <si>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</si>
  <si>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</si>
  <si>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</si>
  <si>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</si>
  <si>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</si>
  <si>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</si>
  <si>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</si>
  <si>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</si>
  <si>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</si>
  <si>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</si>
  <si>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</si>
  <si>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</si>
  <si>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</si>
  <si>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</si>
  <si>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</si>
  <si>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</si>
  <si>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</si>
  <si>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</si>
  <si>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</si>
  <si>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</si>
  <si>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</si>
  <si>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</si>
  <si>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</si>
  <si>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</si>
  <si>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</si>
  <si>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</si>
  <si>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</si>
  <si>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</si>
  <si>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</si>
  <si>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</si>
  <si>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</si>
  <si>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</si>
  <si>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</si>
  <si>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</si>
  <si>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</si>
  <si>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</si>
  <si>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</si>
  <si>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</si>
  <si>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</si>
  <si>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</si>
  <si>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</si>
  <si>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</si>
  <si>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</si>
  <si>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</si>
  <si>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</si>
  <si>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</si>
  <si>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</si>
  <si>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</si>
  <si>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</si>
  <si>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</si>
  <si>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</si>
  <si>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</si>
  <si>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</si>
  <si>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</si>
  <si>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</si>
  <si>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</si>
  <si>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</si>
  <si>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</si>
  <si>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</si>
  <si>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</si>
  <si>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</si>
  <si>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</si>
  <si>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</si>
  <si>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</si>
  <si>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</si>
  <si>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</si>
  <si>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</si>
  <si>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</si>
  <si>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</si>
  <si>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</si>
  <si>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</si>
  <si>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</si>
  <si>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</si>
  <si>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</si>
  <si>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</si>
  <si>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</si>
  <si>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</si>
  <si>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</si>
  <si>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</si>
  <si>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</si>
  <si>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</si>
  <si>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</si>
  <si>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</si>
  <si>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</si>
  <si>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</si>
  <si>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</si>
  <si>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</si>
  <si>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</si>
  <si>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</si>
  <si>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</si>
  <si>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</si>
  <si>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</si>
  <si>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</si>
  <si>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</si>
  <si>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</si>
  <si>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</si>
  <si>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</si>
  <si>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</si>
  <si>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</si>
  <si>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</si>
  <si>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</si>
  <si>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</si>
  <si>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</si>
  <si>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</si>
  <si>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</si>
  <si>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</si>
  <si>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</si>
  <si>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</si>
  <si>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</si>
  <si>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</si>
  <si>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</si>
  <si>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</si>
  <si>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</si>
  <si>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</si>
  <si>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</si>
  <si>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</si>
  <si>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</si>
  <si>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</si>
  <si>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</si>
  <si>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</si>
  <si>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</si>
  <si>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</si>
  <si>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</si>
  <si>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</si>
  <si>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</si>
  <si>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</si>
  <si>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</si>
  <si>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</si>
  <si>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</si>
  <si>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</si>
  <si>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</si>
  <si>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</si>
  <si>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</si>
  <si>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</si>
  <si>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</si>
  <si>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</si>
  <si>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</si>
  <si>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</si>
  <si>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</si>
  <si>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</si>
  <si>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</si>
  <si>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</si>
  <si>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</si>
  <si>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</si>
  <si>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</si>
  <si>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</si>
  <si>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</si>
  <si>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</si>
  <si>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</si>
  <si>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</si>
  <si>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</si>
  <si>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</si>
  <si>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</si>
  <si>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</si>
  <si>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</si>
  <si>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</si>
  <si>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</si>
  <si>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</si>
  <si>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</si>
  <si>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</si>
  <si>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</si>
  <si>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</si>
  <si>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</si>
  <si>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</si>
  <si>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</si>
  <si>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</si>
  <si>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</si>
  <si>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</si>
  <si>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</si>
  <si>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</si>
  <si>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</si>
  <si>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</si>
  <si>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</si>
  <si>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</si>
  <si>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</si>
  <si>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</si>
  <si>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</si>
  <si>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</si>
  <si>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</si>
  <si>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</si>
  <si>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</si>
  <si>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</si>
  <si>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</si>
  <si>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</si>
  <si>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</si>
  <si>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</si>
  <si>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</si>
  <si>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</si>
  <si>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</si>
  <si>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</si>
  <si>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</si>
  <si>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</si>
  <si>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</si>
  <si>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</si>
  <si>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</si>
  <si>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</si>
  <si>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</si>
  <si>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</si>
  <si>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</si>
  <si>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</si>
  <si>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</si>
  <si>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</si>
  <si>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</si>
  <si>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</si>
  <si>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</si>
  <si>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</si>
  <si>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</si>
  <si>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</si>
  <si>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</si>
  <si>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</si>
  <si>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</si>
  <si>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</si>
  <si>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</si>
  <si>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</si>
  <si>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</si>
  <si>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</si>
  <si>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</si>
  <si>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</si>
  <si>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</si>
  <si>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</si>
  <si>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</si>
  <si>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</si>
  <si>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</si>
  <si>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</si>
  <si>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</si>
  <si>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</si>
  <si>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</si>
  <si>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</si>
  <si>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</si>
  <si>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</si>
  <si>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</si>
  <si>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</si>
  <si>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</si>
  <si>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</si>
  <si>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</si>
  <si>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</si>
  <si>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</si>
  <si>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</si>
  <si>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</si>
  <si>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</si>
  <si>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</si>
  <si>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</si>
  <si>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</si>
  <si>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</si>
  <si>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</si>
  <si>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</si>
  <si>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</si>
  <si>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</si>
  <si>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</si>
  <si>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</si>
  <si>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</si>
  <si>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</si>
  <si>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</si>
  <si>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</si>
  <si>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</si>
  <si>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</si>
  <si>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</si>
  <si>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</si>
  <si>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</si>
  <si>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</si>
  <si>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</si>
  <si>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</si>
  <si>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</si>
  <si>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</si>
  <si>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</si>
  <si>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</si>
  <si>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</si>
  <si>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</si>
  <si>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</si>
  <si>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</si>
  <si>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</si>
  <si>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</si>
  <si>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</si>
  <si>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</si>
  <si>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</si>
  <si>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</si>
  <si>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</si>
  <si>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</si>
  <si>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</si>
  <si>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</si>
  <si>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</si>
  <si>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</si>
  <si>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</si>
  <si>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</si>
  <si>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</si>
  <si>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</si>
  <si>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</si>
  <si>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</si>
  <si>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</si>
  <si>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</si>
  <si>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</si>
  <si>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</si>
  <si>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</si>
  <si>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</si>
  <si>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</si>
  <si>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</si>
  <si>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</si>
  <si>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</si>
  <si>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</si>
  <si>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</si>
  <si>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</si>
  <si>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</si>
  <si>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</si>
  <si>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</si>
  <si>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</si>
  <si>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</si>
  <si>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</si>
  <si>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</si>
  <si>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</si>
  <si>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</si>
  <si>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</si>
  <si>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</si>
  <si>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</si>
  <si>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</si>
  <si>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</si>
  <si>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</si>
  <si>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</si>
  <si>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</si>
  <si>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</si>
  <si>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</si>
  <si>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</si>
  <si>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</si>
  <si>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</si>
  <si>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</si>
  <si>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</si>
  <si>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</si>
  <si>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</si>
  <si>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</si>
  <si>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</si>
  <si>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</si>
  <si>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</si>
  <si>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</si>
  <si>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</si>
  <si>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</si>
  <si>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</si>
  <si>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</si>
  <si>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</si>
  <si>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</si>
  <si>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</si>
  <si>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</si>
  <si>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</si>
  <si>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</si>
  <si>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</si>
  <si>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</si>
  <si>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</si>
  <si>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</si>
  <si>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</si>
  <si>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</si>
  <si>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</si>
  <si>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</si>
  <si>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</si>
  <si>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</si>
  <si>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</si>
  <si>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</si>
  <si>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</si>
  <si>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</si>
  <si>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</si>
  <si>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</si>
  <si>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</si>
  <si>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</si>
  <si>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</si>
  <si>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</si>
  <si>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</si>
  <si>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</si>
  <si>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</si>
  <si>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</si>
  <si>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</si>
  <si>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</si>
  <si>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</si>
  <si>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</si>
  <si>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</si>
  <si>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</si>
  <si>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</si>
  <si>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</si>
  <si>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</si>
  <si>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</si>
  <si>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</si>
  <si>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</si>
  <si>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</si>
  <si>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</si>
  <si>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</si>
  <si>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</si>
  <si>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</si>
  <si>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</si>
  <si>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</si>
  <si>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</si>
  <si>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</si>
  <si>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</si>
  <si>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</si>
  <si>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</si>
  <si>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</si>
  <si>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</si>
  <si>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</si>
  <si>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</si>
  <si>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</si>
  <si>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</si>
  <si>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</si>
  <si>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</si>
  <si>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</si>
  <si>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</si>
  <si>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</si>
  <si>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</si>
  <si>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</si>
  <si>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</si>
  <si>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</si>
  <si>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</si>
  <si>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</si>
  <si>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</si>
  <si>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</si>
  <si>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</si>
  <si>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</si>
  <si>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</si>
  <si>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</si>
  <si>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</si>
  <si>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</si>
  <si>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</si>
  <si>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</si>
  <si>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</si>
  <si>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</si>
  <si>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</si>
  <si>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</si>
  <si>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</si>
  <si>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</si>
  <si>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</si>
  <si>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</si>
  <si>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</si>
  <si>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</si>
  <si>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</si>
  <si>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</si>
  <si>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</si>
  <si>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</si>
  <si>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</si>
  <si>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</si>
  <si>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</si>
  <si>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</si>
  <si>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</si>
  <si>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</si>
  <si>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</si>
  <si>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</si>
  <si>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</si>
  <si>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</si>
  <si>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</si>
  <si>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</si>
  <si>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</si>
  <si>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</si>
  <si>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</si>
  <si>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</si>
  <si>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</si>
  <si>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</si>
  <si>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</si>
  <si>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</si>
  <si>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</si>
  <si>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</si>
  <si>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</si>
  <si>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</si>
  <si>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</si>
  <si>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</si>
  <si>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</si>
  <si>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</si>
  <si>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</si>
  <si>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</si>
  <si>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</si>
  <si>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</si>
  <si>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</si>
  <si>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</si>
  <si>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</si>
  <si>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</si>
  <si>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</si>
  <si>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</si>
  <si>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</si>
  <si>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</si>
  <si>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</si>
  <si>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</si>
  <si>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</si>
  <si>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</si>
  <si>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</si>
  <si>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</si>
  <si>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</si>
  <si>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</si>
  <si>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</si>
  <si>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</si>
  <si>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</si>
  <si>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</si>
  <si>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</si>
  <si>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</si>
  <si>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</si>
  <si>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</si>
  <si>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</si>
  <si>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</si>
  <si>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</si>
  <si>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</si>
  <si>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</si>
  <si>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</si>
  <si>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</si>
  <si>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</si>
  <si>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</si>
  <si>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</si>
  <si>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</si>
  <si>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</si>
  <si>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</si>
  <si>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</si>
  <si>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</si>
  <si>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</si>
  <si>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</si>
  <si>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</si>
  <si>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</si>
  <si>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</si>
  <si>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</si>
  <si>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</si>
  <si>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</si>
  <si>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</si>
  <si>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</si>
  <si>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</si>
  <si>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</si>
  <si>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</si>
  <si>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</si>
  <si>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</si>
  <si>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</si>
  <si>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</si>
  <si>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</si>
  <si>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</si>
  <si>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</si>
  <si>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</si>
  <si>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</si>
  <si>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</si>
  <si>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</si>
  <si>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</si>
  <si>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</si>
  <si>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</si>
  <si>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</si>
  <si>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</si>
  <si>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</si>
  <si>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</si>
  <si>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</si>
  <si>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</si>
  <si>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</si>
  <si>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</si>
  <si>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</si>
  <si>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</si>
  <si>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</si>
  <si>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</si>
  <si>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</si>
  <si>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</si>
  <si>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</si>
  <si>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</si>
  <si>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</si>
  <si>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</si>
  <si>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</si>
  <si>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</si>
  <si>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</si>
  <si>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</si>
  <si>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</si>
  <si>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</si>
  <si>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</si>
  <si>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</si>
  <si>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</si>
  <si>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</si>
  <si>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</si>
  <si>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</si>
  <si>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</si>
  <si>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</si>
  <si>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</si>
  <si>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</si>
  <si>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</si>
  <si>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</si>
  <si>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</si>
  <si>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</si>
  <si>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</si>
  <si>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</si>
  <si>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</si>
  <si>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</si>
  <si>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</si>
  <si>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</si>
  <si>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</si>
  <si>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</si>
  <si>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</si>
  <si>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</si>
  <si>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</si>
  <si>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</si>
  <si>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</si>
  <si>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</si>
  <si>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</si>
  <si>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</si>
  <si>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</si>
  <si>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</si>
  <si>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</si>
  <si>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</si>
  <si>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</si>
  <si>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</si>
  <si>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</si>
  <si>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</si>
  <si>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</si>
  <si>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</si>
  <si>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</si>
  <si>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</si>
  <si>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</si>
  <si>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</si>
  <si>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</si>
  <si>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</si>
  <si>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</si>
  <si>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</si>
  <si>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</si>
  <si>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</si>
  <si>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</si>
  <si>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</si>
  <si>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</si>
  <si>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</si>
  <si>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</si>
  <si>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</si>
  <si>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</si>
  <si>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</si>
  <si>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</si>
  <si>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</si>
  <si>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</si>
  <si>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</si>
  <si>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</si>
  <si>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</si>
  <si>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</si>
  <si>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</si>
  <si>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</si>
  <si>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</si>
  <si>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</si>
  <si>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</si>
  <si>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</si>
  <si>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</si>
  <si>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</si>
  <si>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</si>
  <si>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</si>
  <si>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</si>
  <si>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</si>
  <si>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</si>
  <si>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</si>
  <si>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</si>
  <si>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</si>
  <si>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</si>
  <si>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</si>
  <si>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</si>
  <si>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</si>
  <si>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</si>
  <si>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</si>
  <si>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</si>
  <si>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</si>
  <si>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</si>
  <si>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</si>
  <si>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</si>
  <si>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</si>
  <si>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</si>
  <si>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</si>
  <si>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</si>
  <si>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</si>
  <si>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</si>
  <si>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</si>
  <si>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</si>
  <si>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</si>
  <si>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</si>
  <si>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</si>
  <si>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</si>
  <si>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</si>
  <si>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</si>
  <si>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</si>
  <si>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</si>
  <si>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</si>
  <si>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</si>
  <si>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</si>
  <si>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</si>
  <si>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</si>
  <si>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</si>
  <si>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</si>
  <si>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</si>
  <si>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</si>
  <si>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</si>
  <si>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</si>
  <si>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</si>
  <si>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</si>
  <si>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</si>
  <si>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</si>
  <si>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</si>
  <si>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</si>
  <si>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</si>
  <si>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</si>
  <si>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</si>
  <si>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</si>
  <si>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</si>
  <si>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</si>
  <si>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</si>
  <si>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</si>
  <si>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</si>
  <si>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</si>
  <si>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</si>
  <si>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</si>
  <si>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</si>
  <si>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</si>
  <si>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</si>
  <si>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</si>
  <si>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</si>
  <si>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</si>
  <si>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</si>
  <si>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</si>
  <si>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</si>
  <si>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</si>
  <si>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</si>
  <si>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</si>
  <si>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</si>
  <si>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</si>
  <si>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</si>
  <si>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</si>
  <si>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</si>
  <si>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</si>
  <si>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</si>
  <si>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</si>
  <si>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</si>
  <si>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</si>
  <si>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</si>
  <si>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</si>
  <si>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</si>
  <si>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</si>
  <si>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</si>
  <si>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</si>
  <si>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</si>
  <si>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</si>
  <si>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</si>
  <si>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</si>
  <si>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</si>
  <si>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</si>
  <si>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</si>
  <si>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</si>
  <si>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</si>
  <si>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</si>
  <si>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</si>
  <si>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</si>
  <si>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</si>
  <si>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</si>
  <si>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</si>
  <si>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</si>
  <si>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</si>
  <si>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</si>
  <si>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</si>
  <si>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</si>
  <si>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</si>
  <si>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</si>
  <si>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</si>
  <si>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</si>
  <si>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</si>
  <si>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</si>
  <si>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</si>
  <si>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</si>
  <si>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</si>
  <si>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</si>
  <si>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</si>
  <si>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</si>
  <si>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</si>
  <si>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</si>
  <si>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</si>
  <si>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</si>
  <si>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</si>
  <si>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</si>
  <si>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</si>
  <si>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</si>
  <si>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</si>
  <si>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</si>
  <si>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</si>
  <si>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</si>
  <si>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</si>
  <si>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</si>
  <si>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</si>
  <si>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</si>
  <si>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</si>
  <si>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</si>
  <si>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</si>
  <si>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</si>
  <si>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</si>
  <si>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</si>
  <si>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</si>
  <si>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</si>
  <si>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</si>
  <si>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</si>
  <si>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</si>
  <si>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</si>
  <si>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</si>
  <si>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</si>
  <si>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</si>
  <si>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</si>
  <si>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</si>
  <si>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</si>
  <si>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</si>
  <si>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</si>
  <si>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</si>
  <si>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</si>
  <si>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</si>
  <si>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</si>
  <si>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</si>
  <si>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</si>
  <si>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</si>
  <si>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</si>
  <si>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</si>
  <si>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</si>
  <si>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</si>
  <si>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</si>
  <si>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</si>
  <si>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</si>
  <si>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</si>
  <si>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</si>
  <si>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</si>
  <si>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</si>
  <si>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</si>
  <si>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</si>
  <si>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</si>
  <si>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</si>
  <si>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</si>
  <si>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</si>
  <si>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</si>
  <si>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</si>
  <si>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</si>
  <si>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</si>
  <si>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</si>
  <si>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</si>
  <si>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</si>
  <si>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</si>
  <si>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</si>
  <si>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</si>
  <si>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</si>
  <si>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</si>
  <si>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</si>
  <si>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</si>
  <si>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</si>
  <si>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</si>
  <si>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</si>
  <si>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</si>
  <si>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</si>
  <si>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</si>
  <si>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</si>
  <si>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</si>
  <si>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</si>
  <si>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</si>
  <si>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</si>
  <si>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</si>
  <si>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</si>
  <si>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</si>
  <si>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</si>
  <si>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</si>
  <si>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</si>
  <si>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</si>
  <si>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</si>
  <si>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</si>
  <si>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</si>
  <si>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</si>
  <si>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</si>
  <si>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</si>
  <si>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</si>
  <si>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</si>
  <si>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</si>
  <si>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</si>
  <si>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</si>
  <si>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</si>
  <si>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</si>
  <si>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</si>
  <si>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</si>
  <si>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</si>
  <si>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</si>
  <si>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</si>
  <si>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</si>
  <si>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</si>
  <si>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</si>
  <si>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</si>
  <si>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</si>
  <si>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</si>
  <si>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</si>
  <si>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</si>
  <si>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</si>
  <si>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</si>
  <si>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</si>
  <si>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</si>
  <si>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</si>
  <si>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</si>
  <si>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</si>
  <si>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</si>
  <si>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</si>
  <si>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</si>
  <si>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</si>
  <si>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</si>
  <si>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</si>
  <si>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</si>
  <si>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</si>
  <si>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</si>
  <si>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</si>
  <si>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</si>
  <si>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</si>
  <si>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</si>
  <si>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</si>
  <si>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</si>
  <si>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</si>
  <si>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</si>
  <si>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</si>
  <si>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</si>
  <si>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</si>
  <si>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</si>
  <si>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</si>
  <si>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</si>
  <si>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</si>
  <si>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</si>
  <si>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</si>
  <si>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</si>
  <si>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</si>
  <si>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</si>
  <si>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</si>
  <si>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</si>
  <si>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</si>
  <si>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</si>
  <si>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</si>
  <si>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</si>
  <si>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</si>
  <si>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</si>
  <si>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</si>
  <si>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</si>
  <si>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</si>
  <si>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</si>
  <si>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</si>
  <si>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</si>
  <si>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</si>
  <si>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</si>
  <si>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</si>
  <si>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</si>
  <si>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</si>
  <si>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</si>
  <si>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</si>
  <si>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</si>
  <si>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</si>
  <si>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</si>
  <si>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</si>
  <si>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</si>
  <si>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</si>
  <si>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</si>
  <si>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</si>
  <si>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</si>
  <si>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</si>
  <si>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</si>
  <si>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</si>
  <si>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</si>
  <si>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</si>
  <si>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</si>
  <si>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</si>
  <si>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</si>
  <si>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</si>
  <si>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</si>
  <si>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</si>
  <si>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</si>
  <si>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</si>
  <si>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</si>
  <si>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</si>
  <si>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</si>
  <si>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</si>
  <si>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</si>
  <si>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</si>
  <si>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</si>
  <si>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</si>
  <si>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</si>
  <si>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</si>
  <si>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</si>
  <si>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</si>
  <si>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</si>
  <si>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</si>
  <si>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</si>
  <si>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</si>
  <si>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</si>
  <si>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</si>
  <si>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</si>
  <si>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</si>
  <si>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</si>
  <si>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</si>
  <si>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</si>
  <si>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</si>
  <si>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</si>
  <si>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</si>
  <si>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</si>
  <si>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</si>
  <si>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</si>
  <si>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</si>
  <si>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</si>
  <si>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</si>
  <si>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</si>
  <si>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</si>
  <si>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</si>
  <si>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</si>
  <si>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</si>
  <si>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</si>
  <si>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</si>
  <si>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</si>
  <si>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</si>
  <si>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</si>
  <si>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</si>
  <si>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</si>
  <si>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</si>
  <si>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</si>
  <si>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</si>
  <si>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</si>
  <si>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</si>
  <si>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</si>
  <si>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</si>
  <si>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</si>
  <si>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</si>
  <si>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</si>
  <si>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</si>
  <si>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</si>
  <si>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</si>
  <si>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</si>
  <si>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</si>
  <si>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</si>
  <si>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</si>
  <si>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</si>
  <si>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</si>
  <si>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</si>
  <si>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</si>
  <si>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</si>
  <si>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</si>
  <si>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</si>
  <si>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</si>
  <si>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</si>
  <si>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</si>
  <si>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</si>
  <si>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</si>
  <si>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</si>
  <si>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</si>
  <si>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</si>
  <si>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</si>
  <si>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</si>
  <si>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</si>
  <si>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</si>
  <si>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</si>
  <si>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</si>
  <si>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</si>
  <si>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</si>
  <si>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</si>
  <si>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</si>
  <si>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</si>
  <si>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</si>
  <si>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</si>
  <si>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</si>
  <si>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</si>
  <si>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</si>
  <si>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</si>
  <si>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</si>
  <si>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</si>
  <si>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</si>
  <si>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</si>
  <si>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</si>
  <si>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</si>
  <si>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</si>
  <si>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</si>
  <si>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</si>
  <si>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</si>
  <si>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</si>
  <si>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</si>
  <si>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</si>
  <si>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</si>
  <si>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</si>
  <si>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</si>
  <si>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</si>
  <si>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</si>
  <si>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</si>
  <si>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</si>
  <si>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</si>
  <si>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</si>
  <si>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</si>
  <si>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</si>
  <si>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</si>
  <si>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</si>
  <si>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</si>
  <si>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</si>
  <si>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</si>
  <si>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</si>
  <si>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</si>
  <si>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</si>
  <si>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</si>
  <si>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</si>
  <si>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</si>
  <si>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</si>
  <si>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</si>
  <si>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</si>
  <si>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</si>
  <si>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</si>
  <si>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</si>
  <si>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</si>
  <si>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</si>
  <si>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</si>
  <si>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</si>
  <si>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</si>
  <si>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</si>
  <si>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</si>
  <si>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</si>
  <si>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</si>
  <si>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</si>
  <si>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</si>
  <si>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</si>
  <si>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</si>
  <si>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</si>
  <si>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</si>
  <si>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</si>
  <si>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</si>
  <si>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</si>
  <si>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</si>
  <si>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</si>
  <si>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</si>
  <si>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</si>
  <si>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</si>
  <si>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</si>
  <si>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</si>
  <si>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</si>
  <si>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</si>
  <si>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</si>
  <si>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</si>
  <si>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</si>
  <si>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</si>
  <si>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</si>
  <si>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</si>
  <si>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</si>
  <si>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</si>
  <si>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</si>
  <si>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</si>
  <si>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</si>
  <si>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</si>
  <si>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</si>
  <si>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</si>
  <si>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</si>
  <si>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</si>
  <si>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</si>
  <si>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</si>
  <si>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</si>
  <si>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</si>
  <si>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</si>
  <si>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</si>
  <si>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</si>
  <si>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</si>
  <si>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</si>
  <si>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</si>
  <si>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</si>
  <si>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</si>
  <si>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</si>
  <si>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</si>
  <si>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</si>
  <si>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</si>
  <si>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</si>
  <si>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</si>
  <si>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</si>
  <si>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</si>
  <si>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</si>
  <si>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</si>
  <si>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</si>
  <si>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</si>
  <si>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</si>
  <si>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</si>
  <si>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</si>
  <si>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</si>
  <si>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</si>
  <si>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</si>
  <si>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</si>
  <si>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</si>
  <si>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</si>
  <si>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</si>
  <si>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</si>
  <si>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</si>
  <si>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</si>
  <si>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</si>
  <si>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</si>
  <si>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</si>
  <si>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</si>
  <si>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</si>
  <si>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</si>
  <si>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</si>
  <si>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</si>
  <si>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</si>
  <si>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</si>
  <si>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</si>
  <si>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</si>
  <si>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</si>
  <si>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</si>
  <si>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</si>
  <si>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</si>
  <si>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</si>
  <si>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</si>
  <si>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</si>
  <si>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</si>
  <si>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</si>
  <si>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</si>
  <si>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</si>
  <si>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</si>
  <si>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</si>
  <si>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</si>
  <si>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</si>
  <si>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</si>
  <si>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</si>
  <si>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</si>
  <si>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</si>
  <si>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</si>
  <si>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</si>
  <si>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</si>
  <si>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</si>
  <si>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</si>
  <si>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</si>
  <si>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</si>
  <si>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</si>
  <si>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</si>
  <si>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</si>
  <si>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</si>
  <si>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</si>
  <si>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</si>
  <si>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</si>
  <si>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</si>
  <si>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</si>
  <si>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</si>
  <si>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</si>
  <si>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</si>
  <si>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</si>
  <si>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</si>
  <si>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</si>
  <si>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</si>
  <si>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</si>
  <si>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</si>
  <si>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</si>
  <si>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</si>
  <si>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</si>
  <si>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</si>
  <si>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</si>
  <si>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</si>
  <si>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</si>
  <si>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</si>
  <si>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</si>
  <si>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</si>
  <si>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</si>
  <si>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</si>
  <si>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</si>
  <si>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</si>
  <si>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</si>
  <si>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</si>
  <si>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</si>
  <si>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</si>
  <si>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</si>
  <si>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</si>
  <si>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</si>
  <si>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</si>
  <si>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</si>
  <si>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</si>
  <si>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</si>
  <si>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</si>
  <si>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</si>
  <si>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</si>
  <si>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</si>
  <si>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</si>
  <si>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</si>
  <si>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</si>
  <si>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</si>
  <si>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</si>
  <si>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</si>
  <si>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</si>
  <si>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</si>
  <si>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</si>
  <si>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</si>
  <si>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</si>
  <si>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</si>
  <si>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</si>
  <si>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</si>
  <si>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</si>
  <si>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</si>
  <si>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</si>
  <si>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</si>
  <si>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</si>
  <si>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</si>
  <si>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</si>
  <si>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</si>
  <si>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</si>
  <si>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</si>
  <si>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</si>
  <si>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</si>
  <si>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</si>
  <si>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</si>
  <si>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</si>
  <si>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</si>
  <si>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</si>
  <si>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</si>
  <si>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</si>
  <si>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</si>
  <si>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</si>
  <si>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</si>
  <si>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</si>
  <si>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</si>
  <si>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</si>
  <si>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</si>
  <si>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</si>
  <si>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</si>
  <si>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</si>
  <si>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</si>
  <si>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</si>
  <si>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</si>
  <si>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</si>
  <si>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</si>
  <si>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</si>
  <si>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</si>
  <si>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</si>
  <si>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</si>
  <si>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</si>
  <si>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</si>
  <si>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</si>
  <si>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</si>
  <si>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</si>
  <si>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</si>
  <si>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</si>
  <si>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</si>
  <si>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</si>
  <si>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</si>
  <si>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</si>
  <si>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</si>
  <si>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</si>
  <si>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</si>
  <si>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</si>
  <si>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</si>
  <si>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</si>
  <si>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</si>
  <si>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</si>
  <si>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</si>
  <si>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</si>
  <si>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</si>
  <si>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</si>
  <si>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</si>
  <si>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</si>
  <si>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</si>
  <si>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</si>
  <si>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</si>
  <si>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</si>
  <si>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</si>
  <si>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</si>
  <si>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</si>
  <si>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</si>
  <si>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</si>
  <si>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</si>
  <si>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</si>
  <si>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</si>
  <si>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</si>
  <si>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</si>
  <si>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</si>
  <si>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</si>
  <si>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</si>
  <si>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</si>
  <si>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</si>
  <si>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</si>
  <si>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</si>
  <si>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</si>
  <si>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</si>
  <si>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</si>
  <si>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</si>
  <si>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</si>
  <si>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</si>
  <si>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</si>
  <si>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</si>
  <si>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</si>
  <si>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</si>
  <si>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</si>
  <si>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</si>
  <si>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</si>
  <si>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</si>
  <si>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</si>
  <si>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</si>
  <si>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</si>
  <si>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</si>
  <si>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</si>
  <si>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</si>
  <si>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</si>
  <si>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</si>
  <si>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</si>
  <si>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</si>
  <si>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</si>
  <si>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</si>
  <si>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</si>
  <si>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</si>
  <si>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</si>
  <si>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</si>
  <si>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</si>
  <si>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</si>
  <si>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</si>
  <si>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</si>
  <si>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</si>
  <si>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</si>
  <si>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</si>
  <si>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</si>
  <si>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</si>
  <si>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</si>
  <si>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</si>
  <si>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</si>
  <si>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</si>
  <si>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</si>
  <si>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</si>
  <si>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</si>
  <si>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</si>
  <si>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</si>
  <si>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</si>
  <si>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</si>
  <si>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</si>
  <si>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</si>
  <si>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</si>
  <si>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</si>
  <si>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</si>
  <si>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</si>
  <si>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</si>
  <si>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</si>
  <si>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</si>
  <si>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</si>
  <si>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</si>
  <si>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</si>
  <si>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</si>
  <si>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</si>
  <si>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</si>
  <si>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</si>
  <si>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</si>
  <si>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</si>
  <si>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</si>
  <si>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</si>
  <si>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</si>
  <si>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</si>
  <si>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</si>
  <si>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</si>
  <si>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</si>
  <si>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</si>
  <si>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</si>
  <si>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</si>
  <si>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</si>
  <si>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</si>
  <si>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</si>
  <si>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</si>
  <si>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</si>
  <si>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</si>
  <si>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</si>
  <si>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</si>
  <si>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</si>
  <si>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</si>
  <si>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</si>
  <si>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</si>
  <si>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</si>
  <si>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</si>
  <si>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</si>
  <si>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</si>
  <si>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</si>
  <si>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</si>
  <si>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</si>
  <si>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</si>
  <si>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</si>
  <si>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</si>
  <si>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</si>
  <si>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</si>
  <si>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</si>
  <si>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</si>
  <si>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</si>
  <si>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</si>
  <si>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</si>
  <si>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</si>
  <si>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</si>
  <si>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</si>
  <si>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</si>
  <si>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</si>
  <si>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</si>
  <si>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</si>
  <si>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</si>
  <si>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</si>
  <si>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</si>
  <si>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</si>
  <si>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</si>
  <si>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</si>
  <si>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</si>
  <si>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</si>
  <si>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</si>
  <si>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</si>
  <si>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</si>
  <si>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</si>
  <si>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</si>
  <si>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</si>
  <si>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</si>
  <si>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</si>
  <si>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</si>
  <si>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</si>
  <si>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</si>
  <si>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</si>
  <si>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</si>
  <si>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</si>
  <si>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</si>
  <si>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</si>
  <si>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</si>
  <si>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</si>
  <si>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</si>
  <si>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</si>
  <si>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</si>
  <si>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</si>
  <si>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</si>
  <si>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</si>
  <si>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</si>
  <si>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</si>
  <si>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</si>
  <si>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</si>
  <si>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</si>
  <si>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</si>
  <si>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</si>
  <si>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</si>
  <si>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</si>
  <si>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</si>
  <si>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</si>
  <si>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</si>
  <si>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</si>
  <si>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</si>
  <si>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</si>
  <si>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</si>
  <si>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</si>
  <si>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</si>
  <si>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</si>
  <si>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</si>
  <si>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</si>
  <si>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</si>
  <si>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</si>
  <si>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</si>
  <si>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</si>
  <si>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</si>
  <si>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</si>
  <si>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</si>
  <si>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</si>
  <si>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</si>
  <si>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</si>
  <si>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</si>
  <si>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</si>
  <si>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</si>
  <si>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</si>
  <si>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</si>
  <si>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</si>
  <si>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</si>
  <si>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</si>
  <si>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</si>
  <si>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</si>
  <si>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</si>
  <si>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</si>
  <si>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</si>
  <si>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</si>
  <si>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</si>
  <si>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</si>
  <si>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</si>
  <si>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</si>
  <si>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</si>
  <si>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</si>
  <si>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</si>
  <si>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</si>
  <si>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</si>
  <si>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</si>
  <si>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</si>
  <si>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</si>
  <si>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</si>
  <si>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</si>
  <si>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</si>
  <si>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</si>
  <si>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</si>
  <si>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</si>
  <si>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</si>
  <si>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</si>
  <si>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</si>
  <si>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</si>
  <si>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</si>
  <si>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</si>
  <si>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</si>
  <si>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</si>
  <si>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</si>
  <si>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</si>
  <si>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</si>
  <si>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</si>
  <si>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</si>
  <si>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</si>
  <si>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</si>
  <si>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</si>
  <si>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</si>
  <si>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</si>
  <si>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</si>
  <si>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</si>
  <si>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</si>
  <si>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</si>
  <si>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</si>
  <si>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</si>
  <si>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</si>
  <si>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</si>
  <si>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</si>
  <si>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</si>
  <si>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</si>
  <si>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</si>
  <si>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</si>
  <si>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</si>
  <si>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</si>
  <si>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</si>
  <si>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</si>
  <si>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</si>
  <si>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</si>
  <si>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</si>
  <si>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</si>
  <si>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</si>
  <si>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</si>
  <si>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</si>
  <si>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</si>
  <si>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</si>
  <si>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</si>
  <si>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</si>
  <si>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</si>
  <si>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</si>
  <si>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</si>
  <si>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</si>
  <si>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</si>
  <si>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</si>
  <si>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</si>
  <si>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</si>
  <si>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</si>
  <si>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</si>
  <si>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</si>
  <si>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</si>
  <si>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</si>
  <si>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</si>
  <si>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</si>
  <si>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</si>
  <si>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</si>
  <si>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</si>
  <si>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</si>
  <si>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</si>
  <si>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</si>
  <si>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</si>
  <si>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</si>
  <si>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</si>
  <si>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</si>
  <si>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</si>
  <si>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</si>
  <si>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</si>
  <si>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</si>
  <si>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</si>
  <si>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</si>
  <si>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</si>
  <si>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</si>
  <si>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</si>
  <si>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</si>
  <si>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</si>
  <si>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</si>
  <si>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</si>
  <si>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</si>
  <si>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</si>
  <si>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</si>
  <si>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</si>
  <si>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</si>
  <si>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</si>
  <si>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</si>
  <si>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</si>
  <si>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</si>
  <si>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</si>
  <si>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</si>
  <si>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</si>
  <si>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</si>
  <si>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</si>
  <si>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</si>
  <si>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</si>
  <si>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</si>
  <si>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</si>
  <si>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</si>
  <si>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</si>
  <si>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</si>
  <si>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</si>
  <si>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</si>
  <si>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</si>
  <si>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</si>
  <si>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</si>
  <si>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</si>
  <si>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</si>
  <si>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</si>
  <si>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</si>
  <si>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</si>
  <si>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</si>
  <si>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</si>
  <si>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</si>
  <si>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</si>
  <si>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</si>
  <si>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</si>
  <si>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</si>
  <si>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</si>
  <si>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</si>
  <si>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</si>
  <si>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</si>
  <si>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</si>
  <si>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</si>
  <si>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</si>
  <si>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</si>
  <si>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</si>
  <si>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</si>
  <si>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</si>
  <si>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</si>
  <si>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</si>
  <si>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</si>
  <si>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</si>
  <si>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</si>
  <si>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</si>
  <si>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</si>
  <si>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</si>
  <si>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</si>
  <si>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</si>
  <si>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</si>
  <si>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</si>
  <si>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</si>
  <si>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</si>
  <si>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</si>
  <si>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</si>
  <si>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</si>
  <si>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</si>
  <si>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</si>
  <si>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</si>
  <si>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</si>
  <si>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</si>
  <si>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</si>
  <si>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</si>
  <si>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</si>
  <si>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</si>
  <si>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</si>
  <si>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</si>
  <si>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</si>
  <si>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</si>
  <si>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</si>
  <si>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</si>
  <si>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</si>
  <si>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</si>
  <si>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</si>
  <si>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</si>
  <si>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</si>
  <si>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</si>
  <si>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</si>
  <si>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</si>
  <si>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</si>
  <si>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</si>
  <si>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</si>
  <si>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</si>
  <si>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</si>
  <si>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</si>
  <si>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</si>
  <si>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</si>
  <si>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</si>
  <si>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</si>
  <si>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</si>
  <si>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</si>
  <si>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</si>
  <si>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</si>
  <si>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</si>
  <si>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</si>
  <si>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</si>
  <si>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</si>
  <si>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</si>
  <si>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</si>
  <si>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</si>
  <si>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</si>
  <si>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</si>
  <si>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</si>
  <si>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</si>
  <si>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</si>
  <si>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</si>
  <si>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</si>
  <si>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</si>
  <si>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</si>
  <si>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</si>
  <si>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</si>
  <si>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</si>
  <si>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</si>
  <si>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</si>
  <si>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</si>
  <si>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</si>
  <si>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</si>
  <si>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</si>
  <si>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</si>
  <si>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</si>
  <si>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</si>
  <si>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</si>
  <si>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</si>
  <si>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</si>
  <si>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</si>
  <si>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</si>
  <si>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</si>
  <si>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</si>
  <si>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</si>
  <si>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</si>
  <si>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</si>
  <si>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</si>
  <si>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</si>
  <si>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</si>
  <si>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</si>
  <si>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</si>
  <si>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</si>
  <si>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</si>
  <si>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</si>
  <si>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</si>
  <si>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</si>
  <si>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</si>
  <si>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</si>
  <si>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</si>
  <si>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</si>
  <si>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</si>
  <si>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</si>
  <si>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</si>
  <si>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</si>
  <si>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</si>
  <si>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</si>
  <si>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</si>
  <si>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</si>
  <si>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</si>
  <si>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</si>
  <si>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</si>
  <si>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</si>
  <si>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</si>
  <si>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</si>
  <si>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</si>
  <si>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</si>
  <si>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</si>
  <si>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</si>
  <si>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</si>
  <si>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</si>
  <si>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</si>
  <si>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</si>
  <si>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</si>
  <si>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</si>
  <si>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</si>
  <si>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</si>
  <si>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</si>
  <si>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</si>
  <si>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</si>
  <si>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</si>
  <si>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</si>
  <si>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</si>
  <si>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</si>
  <si>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</si>
  <si>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</si>
  <si>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</si>
  <si>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</si>
  <si>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</si>
  <si>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</si>
  <si>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</si>
  <si>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</si>
  <si>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</si>
  <si>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</si>
  <si>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</si>
  <si>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</si>
  <si>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</si>
  <si>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</si>
  <si>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</si>
  <si>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</si>
  <si>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</si>
  <si>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</si>
  <si>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</si>
  <si>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</si>
  <si>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</si>
  <si>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</si>
  <si>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</si>
  <si>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</si>
  <si>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</si>
  <si>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</si>
  <si>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</si>
  <si>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</si>
  <si>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</si>
  <si>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</si>
  <si>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</si>
  <si>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</si>
  <si>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</si>
  <si>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</si>
  <si>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</si>
  <si>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</si>
  <si>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</si>
  <si>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</si>
  <si>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</si>
  <si>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</si>
  <si>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</si>
  <si>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</si>
  <si>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</si>
  <si>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</si>
  <si>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</si>
  <si>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</si>
  <si>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</si>
  <si>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</si>
  <si>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</si>
  <si>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</si>
  <si>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</si>
  <si>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</si>
  <si>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</si>
  <si>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</si>
  <si>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</si>
  <si>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</si>
  <si>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</si>
  <si>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</si>
  <si>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</si>
  <si>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</si>
  <si>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</si>
  <si>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</si>
  <si>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</si>
  <si>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</si>
  <si>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</si>
  <si>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</si>
  <si>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</si>
  <si>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</si>
  <si>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</si>
  <si>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</si>
  <si>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</si>
  <si>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</si>
  <si>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</si>
  <si>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</si>
  <si>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</si>
  <si>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</si>
  <si>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</si>
  <si>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</si>
  <si>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</si>
  <si>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</si>
  <si>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</si>
  <si>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</si>
  <si>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</si>
  <si>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</si>
  <si>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</si>
  <si>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</si>
  <si>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</si>
  <si>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</si>
  <si>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</si>
  <si>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</si>
  <si>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</si>
  <si>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</si>
  <si>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</si>
  <si>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</si>
  <si>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</si>
  <si>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</si>
  <si>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</si>
  <si>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</si>
  <si>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</si>
  <si>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</si>
  <si>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</si>
  <si>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</si>
  <si>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</si>
  <si>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</si>
  <si>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</si>
  <si>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</si>
  <si>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</si>
  <si>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</si>
  <si>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</si>
  <si>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</si>
  <si>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</si>
  <si>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</si>
  <si>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</si>
  <si>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</si>
  <si>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</si>
  <si>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</si>
  <si>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</si>
  <si>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</si>
  <si>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</si>
  <si>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</si>
  <si>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</si>
  <si>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</si>
  <si>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</si>
  <si>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</si>
  <si>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</si>
  <si>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</si>
  <si>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</si>
  <si>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</si>
  <si>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</si>
  <si>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</si>
  <si>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</si>
  <si>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</si>
  <si>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</si>
  <si>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</si>
  <si>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</si>
  <si>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</si>
  <si>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</si>
  <si>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</si>
  <si>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</si>
  <si>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</si>
  <si>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</si>
  <si>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</si>
  <si>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</si>
  <si>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</si>
  <si>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</si>
  <si>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</si>
  <si>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</si>
  <si>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</si>
  <si>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</si>
  <si>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</si>
  <si>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</si>
  <si>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</si>
  <si>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</si>
  <si>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</si>
  <si>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</si>
  <si>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</si>
  <si>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</si>
  <si>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</si>
  <si>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</si>
  <si>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</si>
  <si>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</si>
  <si>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</si>
  <si>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</si>
  <si>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</si>
  <si>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</si>
  <si>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</si>
  <si>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</si>
  <si>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</si>
  <si>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</si>
  <si>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</si>
  <si>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</si>
  <si>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</si>
  <si>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</si>
  <si>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</si>
  <si>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</si>
  <si>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</si>
  <si>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</si>
  <si>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</si>
  <si>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</si>
  <si>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</si>
  <si>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</si>
  <si>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</si>
  <si>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</si>
  <si>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</si>
  <si>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</si>
  <si>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</si>
  <si>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</si>
  <si>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</si>
  <si>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</si>
  <si>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</si>
  <si>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</si>
  <si>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</si>
  <si>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</si>
  <si>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</si>
  <si>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</si>
  <si>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</si>
  <si>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</si>
  <si>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</si>
  <si>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</si>
  <si>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</si>
  <si>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</si>
  <si>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</si>
  <si>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</si>
  <si>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</si>
  <si>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</si>
  <si>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</si>
  <si>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</si>
  <si>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</si>
  <si>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</si>
  <si>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</si>
  <si>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</si>
  <si>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</si>
  <si>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</si>
  <si>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</si>
  <si>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</si>
  <si>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</si>
  <si>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</si>
  <si>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</si>
  <si>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</si>
  <si>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</si>
  <si>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</si>
  <si>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</si>
  <si>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</si>
  <si>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</si>
  <si>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</si>
  <si>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</si>
  <si>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</si>
  <si>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</si>
  <si>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</si>
  <si>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</si>
  <si>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</si>
  <si>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</si>
  <si>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</si>
  <si>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</si>
  <si>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</si>
  <si>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</si>
  <si>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</si>
  <si>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</si>
  <si>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</si>
  <si>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</si>
  <si>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</si>
  <si>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</si>
  <si>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</si>
  <si>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</si>
  <si>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</si>
  <si>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</si>
  <si>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</si>
  <si>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</si>
  <si>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</si>
  <si>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</si>
  <si>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</si>
  <si>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</si>
  <si>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</si>
  <si>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</si>
  <si>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</si>
  <si>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</si>
  <si>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</si>
  <si>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</si>
  <si>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</si>
  <si>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</si>
  <si>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</si>
  <si>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</si>
  <si>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</si>
  <si>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</si>
  <si>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</si>
  <si>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</si>
  <si>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</si>
  <si>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</si>
  <si>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</si>
  <si>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</si>
  <si>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</si>
  <si>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</si>
  <si>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</si>
  <si>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</si>
  <si>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</si>
  <si>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</si>
  <si>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</si>
  <si>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</si>
  <si>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</si>
  <si>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</si>
  <si>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</si>
  <si>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</si>
  <si>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</si>
  <si>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</si>
  <si>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</si>
  <si>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</si>
  <si>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</si>
  <si>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</si>
  <si>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</si>
  <si>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</si>
  <si>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</si>
  <si>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</si>
  <si>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</si>
  <si>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</si>
  <si>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</si>
  <si>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</si>
  <si>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</si>
  <si>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</si>
  <si>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</si>
  <si>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</si>
  <si>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</si>
  <si>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</si>
  <si>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</si>
  <si>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</si>
  <si>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</si>
  <si>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</si>
  <si>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</si>
  <si>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</si>
  <si>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</si>
  <si>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</si>
  <si>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</si>
  <si>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</si>
  <si>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</si>
  <si>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</si>
  <si>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</si>
  <si>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</si>
  <si>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</si>
  <si>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</si>
  <si>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</si>
  <si>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</si>
  <si>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</si>
  <si>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</si>
  <si>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</si>
  <si>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</si>
  <si>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</si>
  <si>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</si>
  <si>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</si>
  <si>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</si>
  <si>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</si>
  <si>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</si>
  <si>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</si>
  <si>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</si>
  <si>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</si>
  <si>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</si>
  <si>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</si>
  <si>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</si>
  <si>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</si>
  <si>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</si>
  <si>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</si>
  <si>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</si>
  <si>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</si>
  <si>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</si>
  <si>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</si>
  <si>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</si>
  <si>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</si>
  <si>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</si>
  <si>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</si>
  <si>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</si>
  <si>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</si>
  <si>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</si>
  <si>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</si>
  <si>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</si>
  <si>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</si>
  <si>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</si>
  <si>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</si>
  <si>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</si>
  <si>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</si>
  <si>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</si>
  <si>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</si>
  <si>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</si>
  <si>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</si>
  <si>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</si>
  <si>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</si>
  <si>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</si>
  <si>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</si>
  <si>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</si>
  <si>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</si>
  <si>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</si>
  <si>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</si>
  <si>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</si>
  <si>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</si>
  <si>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</si>
  <si>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</si>
  <si>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</si>
  <si>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</si>
  <si>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</si>
  <si>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</si>
  <si>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</si>
  <si>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</si>
  <si>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</si>
  <si>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</si>
  <si>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</si>
  <si>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</si>
  <si>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</si>
  <si>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</si>
  <si>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</si>
  <si>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</si>
  <si>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</si>
  <si>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</si>
  <si>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</si>
  <si>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</si>
  <si>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</si>
  <si>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</si>
  <si>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</si>
  <si>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</si>
  <si>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</si>
  <si>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</si>
  <si>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</si>
  <si>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</si>
  <si>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</si>
  <si>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</si>
  <si>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</si>
  <si>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</si>
  <si>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</si>
  <si>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</si>
  <si>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</si>
  <si>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</si>
  <si>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</si>
  <si>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</si>
  <si>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</si>
  <si>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</si>
  <si>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</si>
  <si>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</si>
  <si>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</si>
  <si>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</si>
  <si>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</si>
  <si>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</si>
  <si>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</si>
  <si>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</si>
  <si>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</si>
  <si>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</si>
  <si>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</si>
  <si>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</si>
  <si>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</si>
  <si>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</si>
  <si>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</si>
  <si>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</si>
  <si>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</si>
  <si>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</si>
  <si>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</si>
  <si>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</si>
  <si>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</si>
  <si>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</si>
  <si>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</si>
  <si>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</si>
  <si>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</si>
  <si>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</si>
  <si>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</si>
  <si>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</si>
  <si>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</si>
  <si>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</si>
  <si>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</si>
  <si>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</si>
  <si>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</si>
  <si>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</si>
  <si>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</si>
  <si>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</si>
  <si>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</si>
  <si>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</si>
  <si>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</si>
  <si>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</si>
  <si>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</si>
  <si>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</si>
  <si>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</si>
  <si>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</si>
  <si>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</si>
  <si>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</si>
  <si>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</si>
  <si>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</si>
  <si>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</si>
  <si>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</si>
  <si>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</si>
  <si>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</si>
  <si>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</si>
  <si>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</si>
  <si>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</si>
  <si>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</si>
  <si>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</si>
  <si>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</si>
  <si>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</si>
  <si>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</si>
  <si>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</si>
  <si>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</si>
  <si>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</si>
  <si>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</si>
  <si>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</si>
  <si>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</si>
  <si>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</si>
  <si>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</si>
  <si>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</si>
  <si>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</si>
  <si>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</si>
  <si>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</si>
  <si>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</si>
  <si>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</si>
  <si>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</si>
  <si>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</si>
  <si>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</si>
  <si>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</si>
  <si>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</si>
  <si>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</si>
  <si>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</si>
  <si>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</si>
  <si>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</si>
  <si>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</si>
  <si>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</si>
  <si>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</si>
  <si>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</si>
  <si>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</si>
  <si>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</si>
  <si>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</si>
  <si>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</si>
  <si>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</si>
  <si>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</si>
  <si>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</si>
  <si>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</si>
  <si>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</si>
  <si>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</si>
  <si>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</si>
  <si>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</si>
  <si>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</si>
  <si>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</si>
  <si>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</si>
  <si>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</si>
  <si>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</si>
  <si>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</si>
  <si>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</si>
  <si>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</si>
  <si>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</si>
  <si>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</si>
  <si>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</si>
  <si>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</si>
  <si>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</si>
  <si>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</si>
  <si>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</si>
  <si>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</si>
  <si>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</si>
  <si>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</si>
  <si>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</si>
  <si>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</si>
  <si>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</si>
  <si>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</si>
  <si>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</si>
  <si>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</si>
  <si>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</si>
  <si>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</si>
  <si>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</si>
  <si>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</si>
  <si>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</si>
  <si>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</si>
  <si>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</si>
  <si>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</si>
  <si>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</si>
  <si>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</si>
  <si>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</si>
  <si>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</si>
  <si>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</si>
  <si>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</si>
  <si>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</si>
  <si>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</si>
  <si>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</si>
  <si>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</si>
  <si>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</si>
  <si>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</si>
  <si>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</si>
  <si>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</si>
  <si>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</si>
  <si>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</si>
  <si>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</si>
  <si>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</si>
  <si>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</si>
  <si>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</si>
  <si>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</si>
  <si>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</si>
  <si>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</si>
  <si>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</si>
  <si>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</si>
  <si>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</si>
  <si>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</si>
  <si>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</si>
  <si>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</si>
  <si>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</si>
  <si>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</si>
  <si>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</si>
  <si>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</si>
  <si>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</si>
  <si>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</si>
  <si>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</si>
  <si>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</si>
  <si>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</si>
  <si>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</si>
  <si>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</si>
  <si>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</si>
  <si>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</si>
  <si>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</si>
  <si>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</si>
  <si>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</si>
  <si>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</si>
  <si>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</si>
  <si>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</si>
  <si>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</si>
  <si>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</si>
  <si>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</si>
  <si>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</si>
  <si>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</si>
  <si>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</si>
  <si>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</si>
  <si>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</si>
  <si>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</si>
  <si>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</si>
  <si>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</si>
  <si>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</si>
  <si>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</si>
  <si>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</si>
  <si>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</si>
  <si>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</si>
  <si>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</si>
  <si>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</si>
  <si>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</si>
  <si>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</si>
  <si>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</si>
  <si>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</si>
  <si>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</si>
  <si>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</si>
  <si>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</si>
  <si>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</si>
  <si>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</si>
  <si>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</si>
  <si>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</si>
  <si>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</si>
  <si>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</si>
  <si>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</si>
  <si>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</si>
  <si>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</si>
  <si>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</si>
  <si>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</si>
  <si>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</si>
  <si>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</si>
  <si>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</si>
  <si>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</si>
  <si>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</si>
  <si>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</si>
  <si>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</si>
  <si>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</si>
  <si>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</si>
  <si>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</si>
  <si>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</si>
  <si>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</si>
  <si>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</si>
  <si>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</si>
  <si>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</si>
  <si>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</si>
  <si>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</si>
  <si>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</si>
  <si>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</si>
  <si>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</si>
  <si>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</si>
  <si>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</si>
  <si>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</si>
  <si>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</si>
  <si>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</si>
  <si>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</si>
  <si>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</si>
  <si>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</si>
  <si>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</si>
  <si>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</si>
  <si>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</si>
  <si>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</si>
  <si>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</si>
  <si>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</si>
  <si>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</si>
  <si>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</si>
  <si>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</si>
  <si>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</si>
  <si>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</si>
  <si>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</si>
  <si>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</si>
  <si>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</si>
  <si>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</si>
  <si>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</si>
  <si>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</si>
  <si>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</si>
  <si>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</si>
  <si>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</si>
  <si>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</si>
  <si>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</si>
  <si>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</si>
  <si>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</si>
  <si>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</si>
  <si>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</si>
  <si>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</si>
  <si>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</si>
  <si>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</si>
  <si>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</si>
  <si>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</si>
  <si>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</si>
  <si>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</si>
  <si>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</si>
  <si>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</si>
  <si>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</si>
  <si>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</si>
  <si>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</si>
  <si>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</si>
  <si>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</si>
  <si>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</si>
  <si>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</si>
  <si>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</si>
  <si>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</si>
  <si>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</si>
  <si>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</si>
  <si>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</si>
  <si>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</si>
  <si>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</si>
  <si>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</si>
  <si>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</si>
  <si>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</si>
  <si>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</si>
  <si>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</si>
  <si>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</si>
  <si>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</si>
  <si>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</si>
  <si>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</si>
  <si>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</si>
  <si>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</si>
  <si>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</si>
  <si>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</si>
  <si>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</si>
  <si>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</si>
  <si>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</si>
  <si>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</si>
  <si>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</si>
  <si>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</si>
  <si>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</si>
  <si>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</si>
  <si>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</si>
  <si>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</si>
  <si>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</si>
  <si>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</si>
  <si>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</si>
  <si>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</si>
  <si>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</si>
  <si>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</si>
  <si>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</si>
  <si>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</si>
  <si>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</si>
  <si>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</si>
  <si>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</si>
  <si>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</si>
  <si>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</si>
  <si>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</si>
  <si>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</si>
  <si>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</si>
  <si>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</si>
  <si>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</si>
  <si>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</si>
  <si>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</si>
  <si>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</si>
  <si>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</si>
  <si>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</si>
  <si>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</si>
  <si>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</si>
  <si>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</si>
  <si>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</si>
  <si>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</si>
  <si>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</si>
  <si>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</si>
  <si>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</si>
  <si>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</si>
  <si>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</si>
  <si>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</si>
  <si>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</si>
  <si>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</si>
  <si>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</si>
  <si>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</si>
  <si>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</si>
  <si>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</si>
  <si>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</si>
  <si>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</si>
  <si>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</si>
  <si>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</si>
  <si>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</si>
  <si>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</si>
  <si>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</si>
  <si>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</si>
  <si>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</si>
  <si>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</si>
  <si>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</si>
  <si>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</si>
  <si>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</si>
  <si>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</si>
  <si>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</si>
  <si>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</si>
  <si>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</si>
  <si>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</si>
  <si>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</si>
  <si>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</si>
  <si>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</si>
  <si>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</si>
  <si>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</si>
  <si>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</si>
  <si>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</si>
  <si>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</si>
  <si>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</si>
  <si>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</si>
  <si>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</si>
  <si>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</si>
  <si>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</si>
  <si>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</si>
  <si>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</si>
  <si>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</si>
  <si>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</si>
  <si>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</si>
  <si>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</si>
  <si>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</si>
  <si>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</si>
  <si>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</si>
  <si>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</si>
  <si>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</si>
  <si>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</si>
  <si>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</si>
  <si>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</si>
  <si>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</si>
  <si>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</si>
  <si>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</si>
  <si>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</si>
  <si>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</si>
  <si>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</si>
  <si>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</si>
  <si>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</si>
  <si>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</si>
  <si>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</si>
  <si>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</si>
  <si>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</si>
  <si>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</si>
  <si>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</si>
  <si>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</si>
  <si>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</si>
  <si>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</si>
  <si>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</si>
  <si>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</si>
  <si>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</si>
  <si>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</si>
  <si>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</si>
  <si>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</si>
  <si>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</si>
  <si>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</si>
  <si>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</si>
  <si>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</si>
  <si>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</si>
  <si>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</si>
  <si>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</si>
  <si>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</si>
  <si>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</si>
  <si>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</si>
  <si>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</si>
  <si>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</si>
  <si>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</si>
  <si>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</si>
  <si>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</si>
  <si>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</si>
  <si>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</si>
  <si>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</si>
  <si>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</si>
  <si>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</si>
  <si>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</si>
  <si>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</si>
  <si>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</si>
  <si>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</si>
  <si>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</si>
  <si>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</si>
  <si>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</si>
  <si>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</si>
  <si>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</si>
  <si>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</si>
  <si>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</si>
  <si>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</si>
  <si>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</si>
  <si>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</si>
  <si>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</si>
  <si>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</si>
  <si>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</si>
  <si>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</si>
  <si>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</si>
  <si>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</si>
  <si>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</si>
  <si>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</si>
  <si>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</si>
  <si>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</si>
  <si>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</si>
  <si>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</si>
  <si>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</si>
  <si>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</si>
  <si>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</si>
  <si>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</si>
  <si>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</si>
  <si>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</si>
  <si>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</si>
  <si>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</si>
  <si>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</si>
  <si>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</si>
  <si>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</si>
  <si>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</si>
  <si>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</si>
  <si>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</si>
  <si>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</si>
  <si>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</si>
  <si>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</si>
  <si>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</si>
  <si>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</si>
  <si>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</si>
  <si>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</si>
  <si>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</si>
  <si>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</si>
  <si>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</si>
  <si>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</si>
  <si>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</si>
  <si>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</si>
  <si>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</si>
  <si>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</si>
  <si>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</si>
  <si>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</si>
  <si>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</si>
  <si>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</si>
  <si>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</si>
  <si>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</si>
  <si>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</si>
  <si>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</si>
  <si>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</si>
  <si>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</si>
  <si>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</si>
  <si>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</si>
  <si>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</si>
  <si>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</si>
  <si>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</si>
  <si>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</si>
  <si>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</si>
  <si>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</si>
  <si>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</si>
  <si>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</si>
  <si>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</si>
  <si>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</si>
  <si>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</si>
  <si>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</si>
  <si>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</si>
  <si>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</si>
  <si>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</si>
  <si>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</si>
  <si>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</si>
  <si>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</si>
  <si>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</si>
  <si>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</si>
  <si>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</si>
  <si>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</si>
  <si>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</si>
  <si>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</si>
  <si>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</si>
  <si>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</si>
  <si>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</si>
  <si>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</si>
  <si>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</si>
  <si>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</si>
  <si>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</si>
  <si>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</si>
  <si>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</si>
  <si>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</si>
  <si>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</si>
  <si>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</si>
  <si>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</si>
  <si>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</si>
  <si>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</si>
  <si>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</si>
  <si>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</si>
  <si>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</si>
  <si>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</si>
  <si>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</si>
  <si>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</si>
  <si>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</si>
  <si>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</si>
  <si>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</si>
  <si>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</si>
  <si>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</si>
  <si>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</si>
  <si>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</si>
  <si>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</si>
  <si>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</si>
  <si>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</si>
  <si>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</si>
  <si>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</si>
  <si>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</si>
  <si>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</si>
  <si>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</si>
  <si>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</si>
  <si>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</si>
  <si>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</si>
  <si>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</si>
  <si>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</si>
  <si>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</si>
  <si>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</si>
  <si>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</si>
  <si>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</si>
  <si>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</si>
  <si>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</si>
  <si>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</si>
  <si>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</si>
  <si>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</si>
  <si>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</si>
  <si>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</si>
  <si>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</si>
  <si>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</si>
  <si>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</si>
  <si>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</si>
  <si>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</si>
  <si>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</si>
  <si>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</si>
  <si>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</si>
  <si>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</si>
  <si>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</si>
  <si>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</si>
  <si>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</si>
  <si>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</si>
  <si>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</si>
  <si>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</si>
  <si>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</si>
  <si>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</si>
  <si>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</si>
  <si>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</si>
  <si>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</si>
  <si>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</si>
  <si>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</si>
  <si>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</si>
  <si>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</si>
  <si>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</si>
  <si>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</si>
  <si>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</si>
  <si>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</si>
  <si>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</si>
  <si>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</si>
  <si>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</si>
  <si>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</si>
  <si>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</si>
  <si>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</si>
  <si>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</si>
  <si>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</si>
  <si>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</si>
  <si>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</si>
  <si>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</si>
  <si>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</si>
  <si>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</si>
  <si>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</si>
  <si>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</si>
  <si>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</si>
  <si>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</si>
  <si>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</si>
  <si>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</si>
  <si>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</si>
  <si>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</si>
  <si>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</si>
  <si>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</si>
  <si>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</si>
  <si>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</si>
  <si>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</si>
  <si>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</si>
  <si>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</si>
  <si>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</si>
  <si>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</si>
  <si>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</si>
  <si>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</si>
  <si>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</si>
  <si>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</si>
  <si>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</si>
  <si>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</si>
  <si>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</si>
  <si>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</si>
  <si>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</si>
  <si>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</si>
  <si>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</si>
  <si>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</si>
  <si>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</si>
  <si>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</si>
  <si>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</si>
  <si>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</si>
  <si>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</si>
  <si>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</si>
  <si>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</si>
  <si>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</si>
  <si>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</si>
  <si>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</si>
  <si>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</si>
  <si>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</si>
  <si>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</si>
  <si>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</si>
  <si>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</si>
  <si>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</si>
  <si>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</si>
  <si>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</si>
  <si>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</si>
  <si>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</si>
  <si>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</si>
  <si>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</si>
  <si>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</si>
  <si>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</si>
  <si>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</si>
  <si>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</si>
  <si>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</si>
  <si>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</si>
  <si>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</si>
  <si>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</si>
  <si>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</si>
  <si>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</si>
  <si>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</si>
  <si>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</si>
  <si>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</si>
  <si>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</si>
  <si>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</si>
  <si>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</si>
  <si>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</si>
  <si>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</si>
  <si>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</si>
  <si>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</si>
  <si>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</si>
  <si>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</si>
  <si>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</si>
  <si>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</si>
  <si>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</si>
  <si>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</si>
  <si>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</si>
  <si>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</si>
  <si>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</si>
  <si>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</si>
  <si>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</si>
  <si>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</si>
  <si>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</si>
  <si>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</si>
  <si>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</si>
  <si>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</si>
  <si>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</si>
  <si>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</si>
  <si>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</si>
  <si>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</si>
  <si>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</si>
  <si>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</si>
  <si>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</si>
  <si>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</si>
  <si>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</si>
  <si>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</si>
  <si>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</si>
  <si>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</si>
  <si>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</si>
  <si>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</si>
  <si>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</si>
  <si>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</si>
  <si>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</si>
  <si>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</si>
  <si>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</si>
  <si>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</si>
  <si>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</si>
  <si>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</si>
  <si>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</si>
  <si>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</si>
  <si>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</si>
  <si>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</si>
  <si>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</si>
  <si>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</si>
  <si>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</si>
  <si>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</si>
  <si>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</si>
  <si>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</si>
  <si>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</si>
  <si>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</si>
  <si>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</si>
  <si>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</si>
  <si>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</si>
  <si>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</si>
  <si>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</si>
  <si>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</si>
  <si>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</si>
  <si>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</si>
  <si>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</si>
  <si>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</si>
  <si>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</si>
  <si>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</si>
  <si>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</si>
  <si>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</si>
  <si>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</si>
  <si>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</si>
  <si>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</si>
  <si>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</si>
  <si>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</si>
  <si>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</si>
  <si>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</si>
  <si>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</si>
  <si>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</si>
  <si>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</si>
  <si>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</si>
  <si>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</si>
  <si>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</si>
  <si>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</si>
  <si>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</si>
  <si>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</si>
  <si>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</si>
  <si>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</si>
  <si>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</si>
  <si>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</si>
  <si>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</si>
  <si>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</si>
  <si>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</si>
  <si>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</si>
  <si>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</si>
  <si>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</si>
  <si>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</si>
  <si>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</si>
  <si>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</si>
  <si>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</si>
  <si>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</si>
  <si>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</si>
  <si>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</si>
  <si>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</si>
  <si>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</si>
  <si>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</si>
  <si>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</si>
  <si>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</si>
  <si>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</si>
  <si>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</si>
  <si>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</si>
  <si>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</si>
  <si>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</si>
  <si>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</si>
  <si>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</si>
  <si>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</si>
  <si>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</si>
  <si>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</si>
  <si>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</si>
  <si>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</si>
  <si>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</si>
  <si>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</si>
  <si>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</si>
  <si>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</si>
  <si>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</si>
  <si>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</si>
  <si>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</si>
  <si>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</si>
  <si>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</si>
  <si>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</si>
  <si>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</si>
  <si>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</si>
  <si>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</si>
  <si>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</si>
  <si>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</si>
  <si>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</si>
  <si>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</si>
  <si>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</si>
  <si>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</si>
  <si>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</si>
  <si>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</si>
  <si>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</si>
  <si>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</si>
  <si>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</si>
  <si>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</si>
  <si>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</si>
  <si>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</si>
  <si>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</si>
  <si>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</si>
  <si>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</si>
  <si>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</si>
  <si>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</si>
  <si>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</si>
  <si>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</si>
  <si>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</si>
  <si>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</si>
  <si>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</si>
  <si>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</si>
  <si>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</si>
  <si>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</si>
  <si>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</si>
  <si>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</si>
  <si>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</si>
  <si>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</si>
  <si>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</si>
  <si>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</si>
  <si>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</si>
  <si>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</si>
  <si>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</si>
  <si>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</si>
  <si>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</si>
  <si>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</si>
  <si>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</si>
  <si>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</si>
  <si>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</si>
  <si>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</si>
  <si>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</si>
  <si>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</si>
  <si>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</si>
  <si>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</si>
  <si>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</si>
  <si>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</si>
  <si>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</si>
  <si>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</si>
  <si>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</si>
  <si>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</si>
  <si>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</si>
  <si>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</si>
  <si>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</si>
  <si>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</si>
  <si>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</si>
  <si>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</si>
  <si>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</si>
  <si>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</si>
  <si>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</si>
  <si>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</si>
  <si>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</si>
  <si>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</si>
  <si>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</si>
  <si>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</si>
  <si>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</si>
  <si>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</si>
  <si>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</si>
  <si>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</si>
  <si>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</si>
  <si>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</si>
  <si>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</si>
  <si>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</si>
  <si>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</si>
  <si>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</si>
  <si>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</si>
  <si>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</si>
  <si>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</si>
  <si>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</si>
  <si>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</si>
  <si>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</si>
  <si>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</si>
  <si>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</si>
  <si>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</si>
  <si>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</si>
  <si>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</si>
  <si>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</si>
  <si>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</si>
  <si>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</si>
  <si>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</si>
  <si>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</si>
  <si>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</si>
  <si>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</si>
  <si>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</si>
  <si>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</si>
  <si>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</si>
  <si>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</si>
  <si>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</si>
  <si>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</si>
  <si>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</si>
  <si>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</si>
  <si>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</si>
  <si>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</si>
  <si>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</si>
  <si>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</si>
  <si>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</si>
  <si>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</si>
  <si>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</si>
  <si>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</si>
  <si>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</si>
  <si>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</si>
  <si>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</si>
  <si>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</si>
  <si>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</si>
  <si>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</si>
  <si>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</si>
  <si>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</si>
  <si>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</si>
  <si>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</si>
  <si>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</si>
  <si>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</si>
  <si>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</si>
  <si>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</si>
  <si>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</si>
  <si>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</si>
  <si>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</si>
  <si>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</si>
  <si>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</si>
  <si>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</si>
  <si>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</si>
  <si>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</si>
  <si>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</si>
  <si>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</si>
  <si>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</si>
  <si>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</si>
  <si>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</si>
  <si>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</si>
  <si>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</si>
  <si>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</si>
  <si>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</si>
  <si>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</si>
  <si>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</si>
  <si>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</si>
  <si>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</si>
  <si>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</si>
  <si>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</si>
  <si>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</si>
  <si>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</si>
  <si>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</si>
  <si>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</si>
  <si>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</si>
  <si>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</si>
  <si>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</si>
  <si>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</si>
  <si>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</si>
  <si>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</si>
  <si>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</si>
  <si>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</si>
  <si>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</si>
  <si>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</si>
  <si>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</si>
  <si>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</si>
  <si>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</si>
  <si>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</si>
  <si>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</si>
  <si>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</si>
  <si>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</si>
  <si>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</si>
  <si>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</si>
  <si>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</si>
  <si>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</si>
  <si>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</si>
  <si>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</si>
  <si>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</si>
  <si>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</si>
  <si>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</si>
  <si>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</si>
  <si>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</si>
  <si>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</si>
  <si>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</si>
  <si>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</si>
  <si>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</si>
  <si>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</si>
  <si>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</si>
  <si>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</si>
  <si>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</si>
  <si>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</si>
  <si>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</si>
  <si>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</si>
  <si>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</si>
  <si>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</si>
  <si>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</si>
  <si>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</si>
  <si>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</si>
  <si>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</si>
  <si>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</si>
  <si>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</si>
  <si>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</si>
  <si>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</si>
  <si>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</si>
  <si>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</si>
  <si>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</si>
  <si>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</si>
  <si>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</si>
  <si>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</si>
  <si>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</si>
  <si>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</si>
  <si>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</si>
  <si>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</si>
  <si>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</si>
  <si>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</si>
  <si>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</si>
  <si>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</si>
  <si>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</si>
  <si>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</si>
  <si>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</si>
  <si>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</si>
  <si>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</si>
  <si>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</si>
  <si>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</si>
  <si>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</si>
  <si>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</si>
  <si>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</si>
  <si>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</si>
  <si>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</si>
  <si>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</si>
  <si>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</si>
  <si>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</si>
  <si>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</si>
  <si>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</si>
  <si>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</si>
  <si>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</si>
  <si>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</si>
  <si>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</si>
  <si>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</si>
  <si>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</si>
  <si>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</si>
  <si>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</si>
  <si>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</si>
  <si>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</si>
  <si>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</si>
  <si>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</si>
  <si>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</si>
  <si>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</si>
  <si>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</si>
  <si>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</si>
  <si>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</si>
  <si>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</si>
  <si>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</si>
  <si>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</si>
  <si>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</si>
  <si>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</si>
  <si>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</si>
  <si>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</si>
  <si>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</si>
  <si>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</si>
  <si>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</si>
  <si>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</si>
  <si>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</si>
  <si>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</si>
  <si>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</si>
  <si>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</si>
  <si>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</si>
  <si>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</si>
  <si>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</si>
  <si>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</si>
  <si>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</si>
  <si>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</si>
  <si>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</si>
  <si>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</si>
  <si>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</si>
  <si>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</si>
  <si>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</si>
  <si>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</si>
  <si>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</si>
  <si>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</si>
  <si>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</si>
  <si>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</si>
  <si>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</si>
  <si>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</si>
  <si>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</si>
  <si>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</si>
  <si>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</si>
  <si>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</si>
  <si>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</si>
  <si>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</si>
  <si>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</si>
  <si>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</si>
  <si>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</si>
  <si>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</si>
  <si>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</si>
  <si>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</si>
  <si>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</si>
  <si>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</si>
  <si>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</si>
  <si>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</si>
  <si>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</si>
  <si>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</si>
  <si>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</si>
  <si>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</si>
  <si>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</si>
  <si>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</si>
  <si>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</si>
  <si>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</si>
  <si>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</si>
  <si>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</si>
  <si>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</si>
  <si>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</si>
  <si>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</si>
  <si>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</si>
  <si>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</si>
  <si>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</si>
  <si>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</si>
  <si>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</si>
  <si>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</si>
  <si>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</si>
  <si>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</si>
  <si>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</si>
  <si>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</si>
  <si>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</si>
  <si>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</si>
  <si>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</si>
  <si>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</si>
  <si>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</si>
  <si>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</si>
  <si>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</si>
  <si>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</si>
  <si>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</si>
  <si>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</si>
  <si>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</si>
  <si>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</si>
  <si>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</si>
  <si>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</si>
  <si>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</si>
  <si>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</si>
  <si>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</si>
  <si>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</si>
  <si>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</si>
  <si>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</si>
  <si>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</si>
  <si>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</si>
  <si>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</si>
  <si>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</si>
  <si>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</si>
  <si>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</si>
  <si>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</si>
  <si>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</si>
  <si>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</si>
  <si>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</si>
  <si>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</si>
  <si>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</si>
  <si>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</si>
  <si>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</si>
  <si>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</si>
  <si>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</si>
  <si>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</si>
  <si>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</si>
  <si>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</si>
  <si>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</si>
  <si>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</si>
  <si>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</si>
  <si>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</si>
  <si>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</si>
  <si>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</si>
  <si>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</si>
  <si>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</si>
  <si>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</si>
  <si>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</si>
  <si>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</si>
  <si>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</si>
  <si>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</si>
  <si>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</si>
  <si>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</si>
  <si>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</si>
  <si>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</si>
  <si>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</si>
  <si>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</si>
  <si>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</si>
  <si>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</si>
  <si>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</si>
  <si>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</si>
  <si>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</si>
  <si>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</si>
  <si>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</si>
  <si>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</si>
  <si>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</si>
  <si>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</si>
  <si>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</si>
  <si>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</si>
  <si>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</si>
  <si>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</si>
  <si>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</si>
  <si>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</si>
  <si>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</si>
  <si>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</si>
  <si>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</si>
  <si>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</si>
  <si>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</si>
  <si>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</si>
  <si>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</si>
  <si>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</si>
  <si>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</si>
  <si>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</si>
  <si>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</si>
  <si>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</si>
  <si>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</si>
  <si>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</si>
  <si>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</si>
  <si>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</si>
  <si>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</si>
  <si>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</si>
  <si>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</si>
  <si>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</si>
  <si>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</si>
  <si>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</si>
  <si>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</si>
  <si>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</si>
  <si>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</si>
  <si>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</si>
  <si>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</si>
  <si>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</si>
  <si>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</si>
  <si>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</si>
  <si>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</si>
  <si>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</si>
  <si>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</si>
  <si>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</si>
  <si>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</si>
  <si>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</si>
  <si>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</si>
  <si>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</si>
  <si>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</si>
  <si>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</si>
  <si>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</si>
  <si>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</si>
  <si>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</si>
  <si>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</si>
  <si>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</si>
  <si>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</si>
  <si>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</si>
  <si>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</si>
  <si>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</si>
  <si>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</si>
  <si>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</si>
  <si>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</si>
  <si>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</si>
  <si>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</si>
  <si>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</si>
  <si>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</si>
  <si>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</si>
  <si>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</si>
  <si>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</si>
  <si>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</si>
  <si>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</si>
  <si>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</si>
  <si>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</si>
  <si>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</si>
  <si>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</si>
  <si>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</si>
  <si>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</si>
  <si>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</si>
  <si>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</si>
  <si>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</si>
  <si>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</si>
  <si>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</si>
  <si>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</si>
  <si>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</si>
  <si>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</si>
  <si>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</si>
  <si>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</si>
  <si>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</si>
  <si>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</si>
  <si>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</si>
  <si>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</si>
  <si>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</si>
  <si>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</si>
  <si>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</si>
  <si>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</si>
  <si>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</si>
  <si>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</si>
  <si>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</si>
  <si>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</si>
  <si>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</si>
  <si>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</si>
  <si>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</si>
  <si>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</si>
  <si>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</si>
  <si>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</si>
  <si>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</si>
  <si>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</si>
  <si>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</si>
  <si>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</si>
  <si>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</si>
  <si>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</si>
  <si>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</si>
  <si>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</si>
  <si>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</si>
  <si>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</si>
  <si>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</si>
  <si>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</si>
  <si>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</si>
  <si>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</si>
  <si>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</si>
  <si>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</si>
  <si>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</si>
  <si>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</si>
  <si>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</si>
  <si>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</si>
  <si>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</si>
  <si>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</si>
  <si>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</si>
  <si>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</si>
  <si>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</si>
  <si>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</si>
  <si>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</si>
  <si>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</si>
  <si>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</si>
  <si>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</si>
  <si>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</si>
  <si>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</si>
  <si>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</si>
  <si>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</si>
  <si>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</si>
  <si>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</si>
  <si>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</si>
  <si>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</si>
  <si>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</si>
  <si>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</si>
  <si>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</si>
  <si>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</si>
  <si>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</si>
  <si>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</si>
  <si>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</si>
  <si>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</si>
  <si>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</si>
  <si>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</si>
  <si>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</si>
  <si>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</si>
  <si>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</si>
  <si>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</si>
  <si>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</si>
  <si>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</si>
  <si>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</si>
  <si>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</si>
  <si>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</si>
  <si>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</si>
  <si>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</si>
  <si>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</si>
  <si>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</si>
  <si>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</si>
  <si>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</si>
  <si>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</si>
  <si>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</si>
  <si>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</si>
  <si>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</si>
  <si>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</si>
  <si>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</si>
  <si>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</si>
  <si>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</si>
  <si>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</si>
  <si>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</si>
  <si>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</si>
  <si>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</si>
  <si>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</si>
  <si>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</si>
  <si>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</si>
  <si>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</si>
  <si>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</si>
  <si>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</si>
  <si>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</si>
  <si>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</si>
  <si>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</si>
  <si>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</si>
  <si>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</si>
  <si>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</si>
  <si>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</si>
  <si>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</si>
  <si>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</si>
  <si>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</si>
  <si>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</si>
  <si>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</si>
  <si>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</si>
  <si>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</si>
  <si>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</si>
  <si>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</si>
  <si>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</si>
  <si>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</si>
  <si>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</si>
  <si>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</si>
  <si>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</si>
  <si>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</si>
  <si>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</si>
  <si>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</si>
  <si>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</si>
  <si>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</si>
  <si>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</si>
  <si>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</si>
  <si>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</si>
  <si>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</si>
  <si>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</si>
  <si>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</si>
  <si>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</si>
  <si>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</si>
  <si>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</si>
  <si>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</si>
  <si>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</si>
  <si>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</si>
  <si>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</si>
  <si>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</si>
  <si>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</si>
  <si>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</si>
  <si>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</si>
  <si>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</si>
  <si>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</si>
  <si>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</si>
  <si>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</si>
  <si>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</si>
  <si>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</si>
  <si>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</si>
  <si>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</si>
  <si>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</si>
  <si>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</si>
  <si>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</si>
  <si>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</si>
  <si>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</si>
  <si>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</si>
  <si>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</si>
  <si>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</si>
  <si>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</si>
  <si>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</si>
  <si>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</si>
  <si>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</si>
  <si>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</si>
  <si>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</si>
  <si>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</si>
  <si>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</si>
  <si>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</si>
  <si>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</si>
  <si>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</si>
  <si>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</si>
  <si>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</si>
  <si>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</si>
  <si>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</si>
  <si>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</si>
  <si>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</si>
  <si>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</si>
  <si>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</si>
  <si>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</si>
  <si>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</si>
  <si>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</si>
  <si>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</si>
  <si>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</si>
  <si>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</si>
  <si>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</si>
  <si>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</si>
  <si>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</si>
  <si>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</si>
  <si>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</si>
  <si>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</si>
  <si>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</si>
  <si>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</si>
  <si>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</si>
  <si>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</si>
  <si>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</si>
  <si>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</si>
  <si>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</si>
  <si>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</si>
  <si>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</si>
  <si>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</si>
  <si>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</si>
  <si>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</si>
  <si>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</si>
  <si>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</si>
  <si>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</si>
  <si>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</si>
  <si>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</si>
  <si>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</si>
  <si>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</si>
  <si>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</si>
  <si>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</si>
  <si>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</si>
  <si>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</si>
  <si>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</si>
  <si>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</si>
  <si>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</si>
  <si>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</si>
  <si>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</si>
  <si>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</si>
  <si>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</si>
  <si>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</si>
  <si>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</si>
  <si>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</si>
  <si>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</si>
  <si>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</si>
  <si>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</si>
  <si>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</si>
  <si>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</si>
  <si>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</si>
  <si>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</si>
  <si>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</si>
  <si>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</si>
  <si>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</si>
  <si>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</si>
  <si>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</si>
  <si>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</si>
  <si>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</si>
  <si>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</si>
  <si>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</si>
  <si>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</si>
  <si>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</si>
  <si>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</si>
  <si>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</si>
  <si>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</si>
  <si>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</si>
  <si>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</si>
  <si>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</si>
  <si>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</si>
  <si>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</si>
  <si>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</si>
  <si>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</si>
  <si>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</si>
  <si>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</si>
  <si>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</si>
  <si>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</si>
  <si>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</si>
  <si>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</si>
  <si>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</si>
  <si>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</si>
  <si>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</si>
  <si>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</si>
  <si>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</si>
  <si>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</si>
  <si>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</si>
  <si>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</si>
  <si>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</si>
  <si>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</si>
  <si>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</si>
  <si>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</si>
  <si>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</si>
  <si>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</si>
  <si>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</si>
  <si>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</si>
  <si>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</si>
  <si>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</si>
  <si>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</si>
  <si>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</si>
  <si>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</si>
  <si>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</si>
  <si>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</si>
  <si>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</si>
  <si>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</si>
  <si>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</si>
  <si>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</si>
  <si>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</si>
  <si>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</si>
  <si>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</si>
  <si>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</si>
  <si>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</si>
  <si>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</si>
  <si>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</si>
  <si>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</si>
  <si>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</si>
  <si>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</si>
  <si>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</si>
  <si>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</si>
  <si>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</si>
  <si>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</si>
  <si>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</si>
  <si>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</si>
  <si>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</si>
  <si>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</si>
  <si>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</si>
  <si>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</si>
  <si>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</si>
  <si>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</si>
  <si>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</si>
  <si>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</si>
  <si>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</si>
  <si>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</si>
  <si>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</si>
  <si>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</si>
  <si>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</si>
  <si>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</si>
  <si>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</si>
  <si>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</si>
  <si>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</si>
  <si>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</si>
  <si>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</si>
  <si>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</si>
  <si>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</si>
  <si>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</si>
  <si>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</si>
  <si>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</si>
  <si>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</si>
  <si>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</si>
  <si>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</si>
  <si>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</si>
  <si>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</si>
  <si>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</si>
  <si>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</si>
  <si>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</si>
  <si>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</si>
  <si>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</si>
  <si>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</si>
  <si>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</si>
  <si>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</si>
  <si>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</si>
  <si>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</si>
  <si>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</si>
  <si>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</si>
  <si>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</si>
  <si>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</si>
  <si>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</si>
  <si>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</si>
  <si>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</si>
  <si>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</si>
  <si>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</si>
  <si>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</si>
  <si>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</si>
  <si>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</si>
  <si>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</si>
  <si>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</si>
  <si>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</si>
  <si>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</si>
  <si>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</si>
  <si>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</si>
  <si>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</si>
  <si>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</si>
  <si>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</si>
  <si>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</si>
  <si>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</si>
  <si>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</si>
  <si>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</si>
  <si>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</si>
  <si>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</si>
  <si>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</si>
  <si>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</si>
  <si>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</si>
  <si>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</si>
  <si>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</si>
  <si>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</si>
  <si>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</si>
  <si>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</si>
  <si>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</si>
  <si>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</si>
  <si>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</si>
  <si>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</si>
  <si>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</si>
  <si>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</si>
  <si>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</si>
  <si>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</si>
  <si>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</si>
  <si>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</si>
  <si>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</si>
  <si>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</si>
  <si>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</si>
  <si>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</si>
  <si>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</si>
  <si>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</si>
  <si>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</si>
  <si>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</si>
  <si>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</si>
  <si>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</si>
  <si>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</si>
  <si>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</si>
  <si>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</si>
  <si>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</si>
  <si>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</si>
  <si>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</si>
  <si>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</si>
  <si>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</si>
  <si>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</si>
  <si>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</si>
  <si>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</si>
  <si>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</si>
  <si>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</si>
  <si>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</si>
  <si>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</si>
  <si>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</si>
  <si>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</si>
  <si>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</si>
  <si>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</si>
  <si>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</si>
  <si>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</si>
  <si>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</si>
  <si>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</si>
  <si>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</si>
  <si>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</si>
  <si>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</si>
  <si>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</si>
  <si>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</si>
  <si>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</si>
  <si>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</si>
  <si>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</si>
  <si>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</si>
  <si>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</si>
  <si>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</si>
  <si>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</si>
  <si>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</si>
  <si>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</si>
  <si>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</si>
  <si>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</si>
  <si>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</si>
  <si>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</si>
  <si>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</si>
  <si>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</si>
  <si>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</si>
  <si>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</si>
  <si>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</si>
  <si>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</si>
  <si>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</si>
  <si>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</si>
  <si>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</si>
  <si>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</si>
  <si>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</si>
  <si>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</si>
  <si>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</si>
  <si>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</si>
  <si>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</si>
  <si>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</si>
  <si>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</si>
  <si>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</si>
  <si>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</si>
  <si>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</si>
  <si>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</si>
  <si>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</si>
  <si>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</si>
  <si>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</si>
  <si>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</si>
  <si>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</si>
  <si>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</si>
  <si>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</si>
  <si>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</si>
  <si>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</si>
  <si>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</si>
  <si>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</si>
  <si>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</si>
  <si>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</si>
  <si>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</si>
  <si>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</si>
  <si>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</si>
  <si>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</si>
  <si>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</si>
  <si>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</si>
  <si>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</si>
  <si>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</si>
  <si>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</si>
  <si>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</si>
  <si>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</si>
  <si>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</si>
  <si>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</si>
  <si>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</si>
  <si>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</si>
  <si>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</si>
  <si>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</si>
  <si>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</si>
  <si>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</si>
  <si>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</si>
  <si>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</si>
  <si>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</si>
  <si>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</si>
  <si>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</si>
  <si>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</si>
  <si>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</si>
  <si>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</si>
  <si>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</si>
  <si>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</si>
  <si>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</si>
  <si>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</si>
  <si>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</si>
  <si>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</si>
  <si>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</si>
  <si>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</si>
  <si>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</si>
  <si>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</si>
  <si>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</si>
  <si>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</si>
  <si>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</si>
  <si>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</si>
  <si>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</si>
  <si>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</si>
  <si>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</si>
  <si>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</si>
  <si>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</si>
  <si>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</si>
  <si>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</si>
  <si>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</si>
  <si>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</si>
  <si>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</si>
  <si>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</si>
  <si>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</si>
  <si>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</si>
  <si>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</si>
  <si>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</si>
  <si>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</si>
  <si>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</si>
  <si>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</si>
  <si>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</si>
  <si>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</si>
  <si>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</si>
  <si>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</si>
  <si>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</si>
  <si>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</si>
  <si>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</si>
  <si>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</si>
  <si>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</si>
  <si>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</si>
  <si>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</si>
  <si>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</si>
  <si>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</si>
  <si>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</si>
  <si>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</si>
  <si>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</si>
  <si>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</si>
  <si>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</si>
  <si>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</si>
  <si>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</si>
  <si>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</si>
  <si>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</si>
  <si>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</si>
  <si>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</si>
  <si>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</si>
  <si>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</si>
  <si>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</si>
  <si>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</si>
  <si>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</si>
  <si>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</si>
  <si>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</si>
  <si>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</si>
  <si>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</si>
  <si>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</si>
  <si>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</si>
  <si>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</si>
  <si>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</si>
  <si>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</si>
  <si>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</si>
  <si>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</si>
  <si>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</si>
  <si>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</si>
  <si>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</si>
  <si>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</si>
  <si>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</si>
  <si>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</si>
  <si>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</si>
  <si>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</si>
  <si>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</si>
  <si>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</si>
  <si>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</si>
  <si>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</si>
  <si>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</si>
  <si>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</si>
  <si>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</si>
  <si>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</si>
  <si>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</si>
  <si>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</si>
  <si>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</si>
  <si>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</si>
  <si>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</si>
  <si>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</si>
  <si>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</si>
  <si>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</si>
  <si>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</si>
  <si>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</si>
  <si>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</si>
  <si>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</si>
  <si>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</si>
  <si>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</si>
  <si>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</si>
  <si>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</si>
  <si>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</si>
  <si>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</si>
  <si>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</si>
  <si>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</si>
  <si>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</si>
  <si>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</si>
  <si>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</si>
  <si>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</si>
  <si>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</si>
  <si>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</si>
  <si>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</si>
  <si>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</si>
  <si>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</si>
  <si>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</si>
  <si>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</si>
  <si>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</si>
  <si>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</si>
  <si>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</si>
  <si>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</si>
  <si>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</si>
  <si>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</si>
  <si>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</si>
  <si>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</si>
  <si>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</si>
  <si>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</si>
  <si>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</si>
  <si>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</si>
  <si>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</si>
  <si>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</si>
  <si>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</si>
  <si>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</si>
  <si>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</si>
  <si>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</si>
  <si>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</si>
  <si>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</si>
  <si>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</si>
  <si>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</si>
  <si>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</si>
  <si>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</si>
  <si>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</si>
  <si>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</si>
  <si>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</si>
  <si>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</si>
  <si>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</si>
  <si>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</si>
  <si>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</si>
  <si>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</si>
  <si>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</si>
  <si>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</si>
  <si>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</si>
  <si>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</si>
  <si>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</si>
  <si>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</si>
  <si>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</si>
  <si>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</si>
  <si>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</si>
  <si>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</si>
  <si>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</si>
  <si>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</si>
  <si>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</si>
  <si>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</si>
  <si>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</si>
  <si>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</si>
  <si>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</si>
  <si>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</si>
  <si>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</si>
  <si>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</si>
  <si>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</si>
  <si>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</si>
  <si>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</si>
  <si>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</si>
  <si>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</si>
  <si>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</si>
  <si>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</si>
  <si>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</si>
  <si>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</si>
  <si>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</si>
  <si>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</si>
  <si>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</si>
  <si>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</si>
  <si>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</si>
  <si>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</si>
  <si>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</si>
  <si>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</si>
  <si>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</si>
  <si>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</si>
  <si>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</si>
  <si>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</si>
  <si>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</si>
  <si>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</si>
  <si>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</si>
  <si>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</si>
  <si>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</si>
  <si>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</si>
  <si>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</si>
  <si>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</si>
  <si>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</si>
  <si>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</si>
  <si>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</si>
  <si>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</si>
  <si>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</si>
  <si>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</si>
  <si>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</si>
  <si>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</si>
  <si>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</si>
  <si>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</si>
  <si>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</si>
  <si>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</si>
  <si>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</si>
  <si>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</si>
  <si>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</si>
  <si>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</si>
  <si>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</si>
  <si>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</si>
  <si>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</si>
  <si>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</si>
  <si>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</si>
  <si>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</si>
  <si>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</si>
  <si>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</si>
  <si>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</si>
  <si>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</si>
  <si>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</si>
  <si>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</si>
  <si>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</si>
  <si>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</si>
  <si>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</si>
  <si>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</si>
  <si>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</si>
  <si>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</si>
  <si>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</si>
  <si>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</si>
  <si>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</si>
  <si>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</si>
  <si>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</si>
  <si>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</si>
  <si>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</si>
  <si>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</si>
  <si>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</si>
  <si>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</si>
  <si>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</si>
  <si>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</si>
  <si>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</si>
  <si>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</si>
  <si>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</si>
  <si>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</si>
  <si>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</si>
  <si>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</si>
  <si>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</si>
  <si>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</si>
  <si>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</si>
  <si>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</si>
  <si>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</si>
  <si>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</si>
  <si>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</si>
  <si>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</si>
  <si>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</si>
  <si>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</si>
  <si>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</si>
  <si>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</si>
  <si>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</si>
  <si>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</si>
  <si>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</si>
  <si>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</si>
  <si>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</si>
  <si>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</si>
  <si>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</si>
  <si>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</si>
  <si>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</si>
  <si>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</si>
  <si>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</si>
  <si>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</si>
  <si>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</si>
  <si>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</si>
  <si>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</si>
  <si>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</si>
  <si>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</si>
  <si>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</si>
  <si>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</si>
  <si>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</si>
  <si>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</si>
  <si>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</si>
  <si>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</si>
  <si>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</si>
  <si>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</si>
  <si>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</si>
  <si>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</si>
  <si>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</si>
  <si>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</si>
  <si>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</si>
  <si>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</si>
  <si>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</si>
  <si>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</si>
  <si>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</si>
  <si>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</si>
  <si>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</si>
  <si>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</si>
  <si>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</si>
  <si>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</si>
  <si>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</si>
  <si>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</si>
  <si>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</si>
  <si>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</si>
  <si>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</si>
  <si>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</si>
  <si>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</si>
  <si>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</si>
  <si>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</si>
  <si>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</si>
  <si>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</si>
  <si>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</si>
  <si>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</si>
  <si>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</si>
  <si>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</si>
  <si>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</si>
  <si>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</si>
  <si>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</si>
  <si>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</si>
  <si>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</si>
  <si>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</si>
  <si>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</si>
  <si>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</si>
  <si>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</si>
  <si>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</si>
  <si>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</si>
  <si>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</si>
  <si>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</si>
  <si>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</si>
  <si>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</si>
  <si>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</si>
  <si>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</si>
  <si>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</si>
  <si>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</si>
  <si>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</si>
  <si>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</si>
  <si>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</si>
  <si>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</si>
  <si>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</si>
  <si>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</si>
  <si>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</si>
  <si>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</si>
  <si>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</si>
  <si>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</si>
  <si>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</si>
  <si>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</si>
  <si>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</si>
  <si>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</si>
  <si>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</si>
  <si>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</si>
  <si>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</si>
  <si>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</si>
  <si>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</si>
  <si>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</si>
  <si>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</si>
  <si>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</si>
  <si>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</si>
  <si>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</si>
  <si>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</si>
  <si>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</si>
  <si>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</si>
  <si>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</si>
  <si>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</si>
  <si>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</si>
  <si>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</si>
  <si>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</si>
  <si>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</si>
  <si>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</si>
  <si>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</si>
  <si>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</si>
  <si>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</si>
  <si>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</si>
  <si>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</si>
  <si>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</si>
  <si>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</si>
  <si>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</si>
  <si>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</si>
  <si>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</si>
  <si>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</si>
  <si>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</si>
  <si>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</si>
  <si>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</si>
  <si>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</si>
  <si>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</si>
  <si>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</si>
  <si>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</si>
  <si>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</si>
  <si>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</si>
  <si>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</si>
  <si>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</si>
  <si>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</si>
  <si>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</si>
  <si>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</si>
  <si>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</si>
  <si>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</si>
  <si>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</si>
  <si>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</si>
  <si>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</si>
  <si>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</si>
  <si>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</si>
  <si>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</si>
  <si>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</si>
  <si>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</si>
  <si>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</si>
  <si>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</si>
  <si>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</si>
  <si>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</si>
  <si>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</si>
  <si>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</si>
  <si>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</si>
  <si>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</si>
  <si>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</si>
  <si>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</si>
  <si>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</si>
  <si>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</si>
  <si>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</si>
  <si>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</si>
  <si>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</si>
  <si>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</si>
  <si>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</si>
  <si>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</si>
  <si>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</si>
  <si>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</si>
  <si>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</si>
  <si>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</si>
  <si>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</si>
  <si>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</si>
  <si>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</si>
  <si>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</si>
  <si>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</si>
  <si>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</si>
  <si>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</si>
  <si>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</si>
  <si>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</si>
  <si>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</si>
  <si>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</si>
  <si>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</si>
  <si>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</si>
  <si>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</si>
  <si>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</si>
  <si>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</si>
  <si>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</si>
  <si>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</si>
  <si>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</si>
  <si>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</si>
  <si>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</si>
  <si>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</si>
  <si>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</si>
  <si>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</si>
  <si>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</si>
  <si>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</si>
  <si>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</si>
  <si>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</si>
  <si>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</si>
  <si>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</si>
  <si>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</si>
  <si>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</si>
  <si>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</si>
  <si>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</si>
  <si>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</si>
  <si>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</si>
  <si>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</si>
  <si>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</si>
  <si>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</si>
  <si>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</si>
  <si>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</si>
  <si>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</si>
  <si>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</si>
  <si>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</si>
  <si>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</si>
  <si>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</si>
  <si>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</si>
  <si>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</si>
  <si>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</si>
  <si>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</si>
  <si>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</si>
  <si>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</si>
  <si>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</si>
  <si>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</si>
  <si>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</si>
  <si>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</si>
  <si>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</si>
  <si>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</si>
  <si>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</si>
  <si>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</si>
  <si>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</si>
  <si>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</si>
  <si>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</si>
  <si>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</si>
  <si>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</si>
  <si>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</si>
  <si>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</si>
  <si>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</si>
  <si>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</si>
  <si>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</si>
  <si>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</si>
  <si>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</si>
  <si>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</si>
  <si>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</si>
  <si>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</si>
  <si>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</si>
  <si>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</si>
  <si>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</si>
  <si>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</si>
  <si>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</si>
  <si>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</si>
  <si>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</si>
  <si>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</si>
  <si>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</si>
  <si>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</si>
  <si>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</si>
  <si>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</si>
  <si>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</si>
  <si>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</si>
  <si>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</si>
  <si>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</si>
  <si>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</si>
  <si>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</si>
  <si>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</si>
  <si>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</si>
  <si>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</si>
  <si>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</si>
  <si>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</si>
  <si>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</si>
  <si>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</si>
  <si>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</si>
  <si>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</si>
  <si>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</si>
  <si>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</si>
  <si>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</si>
  <si>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</si>
  <si>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</si>
  <si>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</si>
  <si>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</si>
  <si>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</si>
  <si>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</si>
  <si>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</si>
  <si>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</si>
  <si>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</si>
  <si>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</si>
  <si>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</si>
  <si>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</si>
  <si>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</si>
  <si>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</si>
  <si>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</si>
  <si>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</si>
  <si>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</si>
  <si>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</si>
  <si>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</si>
  <si>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</si>
  <si>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</si>
  <si>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</si>
  <si>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</si>
  <si>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</si>
  <si>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</si>
  <si>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</si>
  <si>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</si>
  <si>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</si>
  <si>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</si>
  <si>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</si>
  <si>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</si>
  <si>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</si>
  <si>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</si>
  <si>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</si>
  <si>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</si>
  <si>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</si>
  <si>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</si>
  <si>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</si>
  <si>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</si>
  <si>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</si>
  <si>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</si>
  <si>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</si>
  <si>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</si>
  <si>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</si>
  <si>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</si>
  <si>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</si>
  <si>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</si>
  <si>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</si>
  <si>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</si>
  <si>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</si>
  <si>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</si>
  <si>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</si>
  <si>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</si>
  <si>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</si>
  <si>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</si>
  <si>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</si>
  <si>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</si>
  <si>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</si>
  <si>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</si>
  <si>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</si>
  <si>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</si>
  <si>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</si>
  <si>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</si>
  <si>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</si>
  <si>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</si>
  <si>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</si>
  <si>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</si>
  <si>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</si>
  <si>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</si>
  <si>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</si>
  <si>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</si>
  <si>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</si>
  <si>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</si>
  <si>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</si>
  <si>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</si>
  <si>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</si>
  <si>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</si>
  <si>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</si>
  <si>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</si>
  <si>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</si>
  <si>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</si>
  <si>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</si>
  <si>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</si>
  <si>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</si>
  <si>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</si>
  <si>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</si>
  <si>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</si>
  <si>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</si>
  <si>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</si>
  <si>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</si>
  <si>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</si>
  <si>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</si>
  <si>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</si>
  <si>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</si>
  <si>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</si>
  <si>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</si>
  <si>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</si>
  <si>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</si>
  <si>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</si>
  <si>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</si>
  <si>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</si>
  <si>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</si>
  <si>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</si>
  <si>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</si>
  <si>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</si>
  <si>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</si>
  <si>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</si>
  <si>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</si>
  <si>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</si>
  <si>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</si>
  <si>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</si>
  <si>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</si>
  <si>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</si>
  <si>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</si>
  <si>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</si>
  <si>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</si>
  <si>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</si>
  <si>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</si>
  <si>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</si>
  <si>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</si>
  <si>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</si>
  <si>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</si>
  <si>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</si>
  <si>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</si>
  <si>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</si>
  <si>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</si>
  <si>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</si>
  <si>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</si>
  <si>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</si>
  <si>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</si>
  <si>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</si>
  <si>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</si>
  <si>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</si>
  <si>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</si>
  <si>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</si>
  <si>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</si>
  <si>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</si>
  <si>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</si>
  <si>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</si>
  <si>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</si>
  <si>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</si>
  <si>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</si>
  <si>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</si>
  <si>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</si>
  <si>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</si>
  <si>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</si>
  <si>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</si>
  <si>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</si>
  <si>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</si>
  <si>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</si>
  <si>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</si>
  <si>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</si>
  <si>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</si>
  <si>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</si>
  <si>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</si>
  <si>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</si>
  <si>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</si>
  <si>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</si>
  <si>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</si>
  <si>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</si>
  <si>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</si>
  <si>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</si>
  <si>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</si>
  <si>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</si>
  <si>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</si>
  <si>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</si>
  <si>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</si>
  <si>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</si>
  <si>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</si>
  <si>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</si>
  <si>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</si>
  <si>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</si>
  <si>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</si>
  <si>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</si>
  <si>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</si>
  <si>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</si>
  <si>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</si>
  <si>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</si>
  <si>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</si>
  <si>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</si>
  <si>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</si>
  <si>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</si>
  <si>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</si>
  <si>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</si>
  <si>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</si>
  <si>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</si>
  <si>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</si>
  <si>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</si>
  <si>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</si>
  <si>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</si>
  <si>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</si>
  <si>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</si>
  <si>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</si>
  <si>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</si>
  <si>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</si>
  <si>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</si>
  <si>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</si>
  <si>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</si>
  <si>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</si>
  <si>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</si>
  <si>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</si>
  <si>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</si>
  <si>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</si>
  <si>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</si>
  <si>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</si>
  <si>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</si>
  <si>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</si>
  <si>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</si>
  <si>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</si>
  <si>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</si>
  <si>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</si>
  <si>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</si>
  <si>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</si>
  <si>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</si>
  <si>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</si>
  <si>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</si>
  <si>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</si>
  <si>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</si>
  <si>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</si>
  <si>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</si>
  <si>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</si>
  <si>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</si>
  <si>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</si>
  <si>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</si>
  <si>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</si>
  <si>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</si>
  <si>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</si>
  <si>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</si>
  <si>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</si>
  <si>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</si>
  <si>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</si>
  <si>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</si>
  <si>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</si>
  <si>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</si>
  <si>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</si>
  <si>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</si>
  <si>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</si>
  <si>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</si>
  <si>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</si>
  <si>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</si>
  <si>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</si>
  <si>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</si>
  <si>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</si>
  <si>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</si>
  <si>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</si>
  <si>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</si>
  <si>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</si>
  <si>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</si>
  <si>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</si>
  <si>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</si>
  <si>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</si>
  <si>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</si>
  <si>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</si>
  <si>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</si>
  <si>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</si>
  <si>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</si>
  <si>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</si>
  <si>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</si>
  <si>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</si>
  <si>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</si>
  <si>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</si>
  <si>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</si>
  <si>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</si>
  <si>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</si>
  <si>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</si>
  <si>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</si>
  <si>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</si>
  <si>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</si>
  <si>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</si>
  <si>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</si>
  <si>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</si>
  <si>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</si>
  <si>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</si>
  <si>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</si>
  <si>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</si>
  <si>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</si>
  <si>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</si>
  <si>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</si>
  <si>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</si>
  <si>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</si>
  <si>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</si>
  <si>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</si>
  <si>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</si>
  <si>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</si>
  <si>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</si>
  <si>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</si>
  <si>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</si>
  <si>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</si>
  <si>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</si>
  <si>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</si>
  <si>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</si>
  <si>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</si>
  <si>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</si>
  <si>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</si>
  <si>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</si>
  <si>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</si>
  <si>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</si>
  <si>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</si>
  <si>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</si>
  <si>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</si>
  <si>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</si>
  <si>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</si>
  <si>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</si>
  <si>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</si>
  <si>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</si>
  <si>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</si>
  <si>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</si>
  <si>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</si>
  <si>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</si>
  <si>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</si>
  <si>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</si>
  <si>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</si>
  <si>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</si>
  <si>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</si>
  <si>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</si>
  <si>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</si>
  <si>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</si>
  <si>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</si>
  <si>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</si>
  <si>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</si>
  <si>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</si>
  <si>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</si>
  <si>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</si>
  <si>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</si>
  <si>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</si>
  <si>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</si>
  <si>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</si>
  <si>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</si>
  <si>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</si>
  <si>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</si>
  <si>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</si>
  <si>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</si>
  <si>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</si>
  <si>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</si>
  <si>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</si>
  <si>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</si>
  <si>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</si>
  <si>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</si>
  <si>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</si>
  <si>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</si>
  <si>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</si>
  <si>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</si>
  <si>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</si>
  <si>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</si>
  <si>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</si>
  <si>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</si>
  <si>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</si>
  <si>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</si>
  <si>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</si>
  <si>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</si>
  <si>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</si>
  <si>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</si>
  <si>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</si>
  <si>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</si>
  <si>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</si>
  <si>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</si>
  <si>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</si>
  <si>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</si>
  <si>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</si>
  <si>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</si>
  <si>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</si>
  <si>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</si>
  <si>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</si>
  <si>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</si>
  <si>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</si>
  <si>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</si>
  <si>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</si>
  <si>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</si>
  <si>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</si>
  <si>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</si>
  <si>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</si>
  <si>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</si>
  <si>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</si>
  <si>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</si>
  <si>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</si>
  <si>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</si>
  <si>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</si>
  <si>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</si>
  <si>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</si>
  <si>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</si>
  <si>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</si>
  <si>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</si>
  <si>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</si>
  <si>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</si>
  <si>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</si>
  <si>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</si>
  <si>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</si>
  <si>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</si>
  <si>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</si>
  <si>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</si>
  <si>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</si>
  <si>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</si>
  <si>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</si>
  <si>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</si>
  <si>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</si>
  <si>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</si>
  <si>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</si>
  <si>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</si>
  <si>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</si>
  <si>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</si>
  <si>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</si>
  <si>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</si>
  <si>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</si>
  <si>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</si>
  <si>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</si>
  <si>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</si>
  <si>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</si>
  <si>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</si>
  <si>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</si>
  <si>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</si>
  <si>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</si>
  <si>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</si>
  <si>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</si>
  <si>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</si>
  <si>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</si>
  <si>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</si>
  <si>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</si>
  <si>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</si>
  <si>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</si>
  <si>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</si>
  <si>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</si>
  <si>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</si>
  <si>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</si>
  <si>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</si>
  <si>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</si>
  <si>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</si>
  <si>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</si>
  <si>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</si>
  <si>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</si>
  <si>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</si>
  <si>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</si>
  <si>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</si>
  <si>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</si>
  <si>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</si>
  <si>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</si>
  <si>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</si>
  <si>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</si>
  <si>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</si>
  <si>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</si>
  <si>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</si>
  <si>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</si>
  <si>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</si>
  <si>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</si>
  <si>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</si>
  <si>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</si>
  <si>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</si>
  <si>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</si>
  <si>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</si>
  <si>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</si>
  <si>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</si>
  <si>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</si>
  <si>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</si>
  <si>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</si>
  <si>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</si>
  <si>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</si>
  <si>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</si>
  <si>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</si>
  <si>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</si>
  <si>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</si>
  <si>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</si>
  <si>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</si>
  <si>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</si>
  <si>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</si>
  <si>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</si>
  <si>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</si>
  <si>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</si>
  <si>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</si>
  <si>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</si>
  <si>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</si>
  <si>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</si>
  <si>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</si>
  <si>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</si>
  <si>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</si>
  <si>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</si>
  <si>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</si>
  <si>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</si>
  <si>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</si>
  <si>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</si>
  <si>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</si>
  <si>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</si>
  <si>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</si>
  <si>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</si>
  <si>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</si>
  <si>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</si>
  <si>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</si>
  <si>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</si>
  <si>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</si>
  <si>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</si>
  <si>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</si>
  <si>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</si>
  <si>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</si>
  <si>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</si>
  <si>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</si>
  <si>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</si>
  <si>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</si>
  <si>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</si>
  <si>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</si>
  <si>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</si>
  <si>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</si>
  <si>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</si>
  <si>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</si>
  <si>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</si>
  <si>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</si>
  <si>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</si>
  <si>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</si>
  <si>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</si>
  <si>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</si>
  <si>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</si>
  <si>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</si>
  <si>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</si>
  <si>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</si>
  <si>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</si>
  <si>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</si>
  <si>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</si>
  <si>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</si>
  <si>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</si>
  <si>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</si>
  <si>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</si>
  <si>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</si>
  <si>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</si>
  <si>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</si>
  <si>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</si>
  <si>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</si>
  <si>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</si>
  <si>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</si>
  <si>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</si>
  <si>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</si>
  <si>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</si>
  <si>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</si>
  <si>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</si>
  <si>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</si>
  <si>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</si>
  <si>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</si>
  <si>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</si>
  <si>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</si>
  <si>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</si>
  <si>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</si>
  <si>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</si>
  <si>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</si>
  <si>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</si>
  <si>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</si>
  <si>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</si>
  <si>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</si>
  <si>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</si>
  <si>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</si>
  <si>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</si>
  <si>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</si>
  <si>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</si>
  <si>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</si>
  <si>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</si>
  <si>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</si>
  <si>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</si>
  <si>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</si>
  <si>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</si>
  <si>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</si>
  <si>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</si>
  <si>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</si>
  <si>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</si>
  <si>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</si>
  <si>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</si>
  <si>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</si>
  <si>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</si>
  <si>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</si>
  <si>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</si>
  <si>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</si>
  <si>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</si>
  <si>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</si>
  <si>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</si>
  <si>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</si>
  <si>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</si>
  <si>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</si>
  <si>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</si>
  <si>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</si>
  <si>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</si>
  <si>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</si>
  <si>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</si>
  <si>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</si>
  <si>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</si>
  <si>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</si>
  <si>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</si>
  <si>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</si>
  <si>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</si>
  <si>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</si>
  <si>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</si>
  <si>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</si>
  <si>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</si>
  <si>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</si>
  <si>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</si>
  <si>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</si>
  <si>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</si>
  <si>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</si>
  <si>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</si>
  <si>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</si>
  <si>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</si>
  <si>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</si>
  <si>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</si>
  <si>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</si>
  <si>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</si>
  <si>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</si>
  <si>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</si>
  <si>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</si>
  <si>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</si>
  <si>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</si>
  <si>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</si>
  <si>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</si>
  <si>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</si>
  <si>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</si>
  <si>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</si>
  <si>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</si>
  <si>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</si>
  <si>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</si>
  <si>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</si>
  <si>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</si>
  <si>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</si>
  <si>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</si>
  <si>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</si>
  <si>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</si>
  <si>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</si>
  <si>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</si>
  <si>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</si>
  <si>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</si>
  <si>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</si>
  <si>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</si>
  <si>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</si>
  <si>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</si>
  <si>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</si>
  <si>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</si>
  <si>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</si>
  <si>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</si>
  <si>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</si>
  <si>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</si>
  <si>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</si>
  <si>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</si>
  <si>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</si>
  <si>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</si>
  <si>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</si>
  <si>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</si>
  <si>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</si>
  <si>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</si>
  <si>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</si>
  <si>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</si>
  <si>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</si>
  <si>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</si>
  <si>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</si>
  <si>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</si>
  <si>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</si>
  <si>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</si>
  <si>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</si>
  <si>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</si>
  <si>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</si>
  <si>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</si>
  <si>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</si>
  <si>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</si>
  <si>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</si>
  <si>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</si>
  <si>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</si>
  <si>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</si>
  <si>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</si>
  <si>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</si>
  <si>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</si>
  <si>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</si>
  <si>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</si>
  <si>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</si>
  <si>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</si>
  <si>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</si>
  <si>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</si>
  <si>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</si>
  <si>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</si>
  <si>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</si>
  <si>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</si>
  <si>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</si>
  <si>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</si>
  <si>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</si>
  <si>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</si>
  <si>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</si>
  <si>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</si>
  <si>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</si>
  <si>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</si>
  <si>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</si>
  <si>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</si>
  <si>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</si>
  <si>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</si>
  <si>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</si>
  <si>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</si>
  <si>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</si>
  <si>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</si>
  <si>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</si>
  <si>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</si>
  <si>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</si>
  <si>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</si>
  <si>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</si>
  <si>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</si>
  <si>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</si>
  <si>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</si>
  <si>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</si>
  <si>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</si>
  <si>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</si>
  <si>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</si>
  <si>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</si>
  <si>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</si>
  <si>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</si>
  <si>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</si>
  <si>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</si>
  <si>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</si>
  <si>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</si>
  <si>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</si>
  <si>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</si>
  <si>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</si>
  <si>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</si>
  <si>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</si>
  <si>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</si>
  <si>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</si>
  <si>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</si>
  <si>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</si>
  <si>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</si>
  <si>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</si>
  <si>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</si>
  <si>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</si>
  <si>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</si>
  <si>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</si>
  <si>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</si>
  <si>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</si>
  <si>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</si>
  <si>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</si>
  <si>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</si>
  <si>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</si>
  <si>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</si>
  <si>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</si>
  <si>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</si>
  <si>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</si>
  <si>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</si>
  <si>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</si>
  <si>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</si>
  <si>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</si>
  <si>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</si>
  <si>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</si>
  <si>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</si>
  <si>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</si>
  <si>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</si>
  <si>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</si>
  <si>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</si>
  <si>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</si>
  <si>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</si>
  <si>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</si>
  <si>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</si>
  <si>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</si>
  <si>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</si>
  <si>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</si>
  <si>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</si>
  <si>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</si>
  <si>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</si>
  <si>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</si>
  <si>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</si>
  <si>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</si>
  <si>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</si>
  <si>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</si>
  <si>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</si>
  <si>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</si>
  <si>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</si>
  <si>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</si>
  <si>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</si>
  <si>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</si>
  <si>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</si>
  <si>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</si>
  <si>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</si>
  <si>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</si>
  <si>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</si>
  <si>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</si>
  <si>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</si>
  <si>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</si>
  <si>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</si>
  <si>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</si>
  <si>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</si>
  <si>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</si>
  <si>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</si>
  <si>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</si>
  <si>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</si>
  <si>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</si>
  <si>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</si>
  <si>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</si>
  <si>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</si>
  <si>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</si>
  <si>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</si>
  <si>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</si>
  <si>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</si>
  <si>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</si>
  <si>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</si>
  <si>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</si>
  <si>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</si>
  <si>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</si>
  <si>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</si>
  <si>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</si>
  <si>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</si>
  <si>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</si>
  <si>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</si>
  <si>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</si>
  <si>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</si>
  <si>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</si>
  <si>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</si>
  <si>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</si>
  <si>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</si>
  <si>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</si>
  <si>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</si>
  <si>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</si>
  <si>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</si>
  <si>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</si>
  <si>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</si>
  <si>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</si>
  <si>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</si>
  <si>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</si>
  <si>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</si>
  <si>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</si>
  <si>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</si>
  <si>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</si>
  <si>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</si>
  <si>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</si>
  <si>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</si>
  <si>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</si>
  <si>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</si>
  <si>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</si>
  <si>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</si>
  <si>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</si>
  <si>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</si>
  <si>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</si>
  <si>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</si>
  <si>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</si>
  <si>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</si>
  <si>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</si>
  <si>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</si>
  <si>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</si>
  <si>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</si>
  <si>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</si>
  <si>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</si>
  <si>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</si>
  <si>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</si>
  <si>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</si>
  <si>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</si>
  <si>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</si>
  <si>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</si>
  <si>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</si>
  <si>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</si>
  <si>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</si>
  <si>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</si>
  <si>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</si>
  <si>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</si>
  <si>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</si>
  <si>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</si>
  <si>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</si>
  <si>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</si>
  <si>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</si>
  <si>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</si>
  <si>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</si>
  <si>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</si>
  <si>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</si>
  <si>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</si>
  <si>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</si>
  <si>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</si>
  <si>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</si>
  <si>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</si>
  <si>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</si>
  <si>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</si>
  <si>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</si>
  <si>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</si>
  <si>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</si>
  <si>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</si>
  <si>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</si>
  <si>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</si>
  <si>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</si>
  <si>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</si>
  <si>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</si>
  <si>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</si>
  <si>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</si>
  <si>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</si>
  <si>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</si>
  <si>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</si>
  <si>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</si>
  <si>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</si>
  <si>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</si>
  <si>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</si>
  <si>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</si>
  <si>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</si>
  <si>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</si>
  <si>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</si>
  <si>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</si>
  <si>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</si>
  <si>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</si>
  <si>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</si>
  <si>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</si>
  <si>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</si>
  <si>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</si>
  <si>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</si>
  <si>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</si>
  <si>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</si>
  <si>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</si>
  <si>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</si>
  <si>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</si>
  <si>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</si>
  <si>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</si>
  <si>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</si>
  <si>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</si>
  <si>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</si>
  <si>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</si>
  <si>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</si>
  <si>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</si>
  <si>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</si>
  <si>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</si>
  <si>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</si>
  <si>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</si>
  <si>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</si>
  <si>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</si>
  <si>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</si>
  <si>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</si>
  <si>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</si>
  <si>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</si>
  <si>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</si>
  <si>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</si>
  <si>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</si>
  <si>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</si>
  <si>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</si>
  <si>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</si>
  <si>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</si>
  <si>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</si>
  <si>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</si>
  <si>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</si>
  <si>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</si>
  <si>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</si>
  <si>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</si>
  <si>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</si>
  <si>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</si>
  <si>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</si>
  <si>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</si>
  <si>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</si>
  <si>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</si>
  <si>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</si>
  <si>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</si>
  <si>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</si>
  <si>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</si>
  <si>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</si>
  <si>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</si>
  <si>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</si>
  <si>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</si>
  <si>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</si>
  <si>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</si>
  <si>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</si>
  <si>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</si>
  <si>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</si>
  <si>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</si>
  <si>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</si>
  <si>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</si>
  <si>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</si>
  <si>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</si>
  <si>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</si>
  <si>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</si>
  <si>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</si>
  <si>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</si>
  <si>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</si>
  <si>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</si>
  <si>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</si>
  <si>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</si>
  <si>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</si>
  <si>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</si>
  <si>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</si>
  <si>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</si>
  <si>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</si>
  <si>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</si>
  <si>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</si>
  <si>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</si>
  <si>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</si>
  <si>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</si>
  <si>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</si>
  <si>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</si>
  <si>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</si>
  <si>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</si>
  <si>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</si>
  <si>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</si>
  <si>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</si>
  <si>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</si>
  <si>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</si>
  <si>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</si>
  <si>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</si>
  <si>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</si>
  <si>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</si>
  <si>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</si>
  <si>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</si>
  <si>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</si>
  <si>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</si>
  <si>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</si>
  <si>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</si>
  <si>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</si>
  <si>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</si>
  <si>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</si>
  <si>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</si>
  <si>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</si>
  <si>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</si>
  <si>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</si>
  <si>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</si>
  <si>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</si>
  <si>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</si>
  <si>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</si>
  <si>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</si>
  <si>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</si>
  <si>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</si>
  <si>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</si>
  <si>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</si>
  <si>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</si>
  <si>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</si>
  <si>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</si>
  <si>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</si>
  <si>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</si>
  <si>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</si>
  <si>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</si>
  <si>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</si>
  <si>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</si>
  <si>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</si>
  <si>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</si>
  <si>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</si>
  <si>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</si>
  <si>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</si>
  <si>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</si>
  <si>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</si>
  <si>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</si>
  <si>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</si>
  <si>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</si>
  <si>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</si>
  <si>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</si>
  <si>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</si>
  <si>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</si>
  <si>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</si>
  <si>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</si>
  <si>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</si>
  <si>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</si>
  <si>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</si>
  <si>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</si>
  <si>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</si>
  <si>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</si>
  <si>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</si>
  <si>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</si>
  <si>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</si>
  <si>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</si>
  <si>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</si>
  <si>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</si>
  <si>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</si>
  <si>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</si>
  <si>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</si>
  <si>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</si>
  <si>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</si>
  <si>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</si>
  <si>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</si>
  <si>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</si>
  <si>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</si>
  <si>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</si>
  <si>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</si>
  <si>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</si>
  <si>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</si>
  <si>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</si>
  <si>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</si>
  <si>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</si>
  <si>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</si>
  <si>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</si>
  <si>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</si>
  <si>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</si>
  <si>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</si>
  <si>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</si>
  <si>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</si>
  <si>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</si>
  <si>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</si>
  <si>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</si>
  <si>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</si>
  <si>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</si>
  <si>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</si>
  <si>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</si>
  <si>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</si>
  <si>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</si>
  <si>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</si>
  <si>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</si>
  <si>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</si>
  <si>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</si>
  <si>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</si>
  <si>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</si>
  <si>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</si>
  <si>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</si>
  <si>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</si>
  <si>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</si>
  <si>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</si>
  <si>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</si>
  <si>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</si>
  <si>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</si>
  <si>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</si>
  <si>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</si>
  <si>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</si>
  <si>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</si>
  <si>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</si>
  <si>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</si>
  <si>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</si>
  <si>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</si>
  <si>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</si>
  <si>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</si>
  <si>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</si>
  <si>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</si>
  <si>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</si>
  <si>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</si>
  <si>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</si>
  <si>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</si>
  <si>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</si>
  <si>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</si>
  <si>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</si>
  <si>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</si>
  <si>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</si>
  <si>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</si>
  <si>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</si>
  <si>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</si>
  <si>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</si>
  <si>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</si>
  <si>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</si>
  <si>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</si>
  <si>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</si>
  <si>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</si>
  <si>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</si>
  <si>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</si>
  <si>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</si>
  <si>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</si>
  <si>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</si>
  <si>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</si>
  <si>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</si>
  <si>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</si>
  <si>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</si>
  <si>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</si>
  <si>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</si>
  <si>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</si>
  <si>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</si>
  <si>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</si>
  <si>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</si>
  <si>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</si>
  <si>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</si>
  <si>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</si>
  <si>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</si>
  <si>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</si>
  <si>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</si>
  <si>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</si>
  <si>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</si>
  <si>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</si>
  <si>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</si>
  <si>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</si>
  <si>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</si>
  <si>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</si>
  <si>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</si>
  <si>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</si>
  <si>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</si>
  <si>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</si>
  <si>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</si>
  <si>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</si>
  <si>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</si>
  <si>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</si>
  <si>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</si>
  <si>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</si>
  <si>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</si>
  <si>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</si>
  <si>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</si>
  <si>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</si>
  <si>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</si>
  <si>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</si>
  <si>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</si>
  <si>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</si>
  <si>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</si>
  <si>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</si>
  <si>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</si>
  <si>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</si>
  <si>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</si>
  <si>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</si>
  <si>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</si>
  <si>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</si>
  <si>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</si>
  <si>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</si>
  <si>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</si>
  <si>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</si>
  <si>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</si>
  <si>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</si>
  <si>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</si>
  <si>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</si>
  <si>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</si>
  <si>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</si>
  <si>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</si>
  <si>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</si>
  <si>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</si>
  <si>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</si>
  <si>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</si>
  <si>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</si>
  <si>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</si>
  <si>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</si>
  <si>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</si>
  <si>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</si>
  <si>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</si>
  <si>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</si>
  <si>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</si>
  <si>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</si>
  <si>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</si>
  <si>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</si>
  <si>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</si>
  <si>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</si>
  <si>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</si>
  <si>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</si>
  <si>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</si>
  <si>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</si>
  <si>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</si>
  <si>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</si>
  <si>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</si>
  <si>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</si>
  <si>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</si>
  <si>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</si>
  <si>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</si>
  <si>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</si>
  <si>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</si>
  <si>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</si>
  <si>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</si>
  <si>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</si>
  <si>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</si>
  <si>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</si>
  <si>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</si>
  <si>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</si>
  <si>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</si>
  <si>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</si>
  <si>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</si>
  <si>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</si>
  <si>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</si>
  <si>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</si>
  <si>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</si>
  <si>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</si>
  <si>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</si>
  <si>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</si>
  <si>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</si>
  <si>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</si>
  <si>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</si>
  <si>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</si>
  <si>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</si>
  <si>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</si>
  <si>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</si>
  <si>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</si>
  <si>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</si>
  <si>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</si>
  <si>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</si>
  <si>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</si>
  <si>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</si>
  <si>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</si>
  <si>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</si>
  <si>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</si>
  <si>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</si>
  <si>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</si>
  <si>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</si>
  <si>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</si>
  <si>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</si>
  <si>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</si>
  <si>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</si>
  <si>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</si>
  <si>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</si>
  <si>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</si>
  <si>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</si>
  <si>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</si>
  <si>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</si>
  <si>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</si>
  <si>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</si>
  <si>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</si>
  <si>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</si>
  <si>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</si>
  <si>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</si>
  <si>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</si>
  <si>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</si>
  <si>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</si>
  <si>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</si>
  <si>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</si>
  <si>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</si>
  <si>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</si>
  <si>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</si>
  <si>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</si>
  <si>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</si>
  <si>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</si>
  <si>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</si>
  <si>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</si>
  <si>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</si>
  <si>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</si>
  <si>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</si>
  <si>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</si>
  <si>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</si>
  <si>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</si>
  <si>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</si>
  <si>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</si>
  <si>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</si>
  <si>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</si>
  <si>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</si>
  <si>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</si>
  <si>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</si>
  <si>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</si>
  <si>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</si>
  <si>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</si>
  <si>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</si>
  <si>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</si>
  <si>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</si>
  <si>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</si>
  <si>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</si>
  <si>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</si>
  <si>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</si>
  <si>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</si>
  <si>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</si>
  <si>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</si>
  <si>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</si>
  <si>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</si>
  <si>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</si>
  <si>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</si>
  <si>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</si>
  <si>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</si>
  <si>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</si>
  <si>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</si>
  <si>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</si>
  <si>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</si>
  <si>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</si>
  <si>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</si>
  <si>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</si>
  <si>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</si>
  <si>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</si>
  <si>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</si>
  <si>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</si>
  <si>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</si>
  <si>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</si>
  <si>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</si>
  <si>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</si>
  <si>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</si>
  <si>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</si>
  <si>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</si>
  <si>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</si>
  <si>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</si>
  <si>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</si>
  <si>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</si>
  <si>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</si>
  <si>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</si>
  <si>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</si>
  <si>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</si>
  <si>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</si>
  <si>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</si>
  <si>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</si>
  <si>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</si>
  <si>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</si>
  <si>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</si>
  <si>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</si>
  <si>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</si>
  <si>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</si>
  <si>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</si>
  <si>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</si>
  <si>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</si>
  <si>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</si>
  <si>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</si>
  <si>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</si>
  <si>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</si>
  <si>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</si>
  <si>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</si>
  <si>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</si>
  <si>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</si>
  <si>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</si>
  <si>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</si>
  <si>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</si>
  <si>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</si>
  <si>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</si>
  <si>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</si>
  <si>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</si>
  <si>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</si>
  <si>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</si>
  <si>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</si>
  <si>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</si>
  <si>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</si>
  <si>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</si>
  <si>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</si>
  <si>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</si>
  <si>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</si>
  <si>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</si>
  <si>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</si>
  <si>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</si>
  <si>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</si>
  <si>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</si>
  <si>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</si>
  <si>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</si>
  <si>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</si>
  <si>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</si>
  <si>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</si>
  <si>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</si>
  <si>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</si>
  <si>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</si>
  <si>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</si>
  <si>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</si>
  <si>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</si>
  <si>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</si>
  <si>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</si>
  <si>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</si>
  <si>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</si>
  <si>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</si>
  <si>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</si>
  <si>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</si>
  <si>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</si>
  <si>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</si>
  <si>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</si>
  <si>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</si>
  <si>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</si>
  <si>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</si>
  <si>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</si>
  <si>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</si>
  <si>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</si>
  <si>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</si>
  <si>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</si>
  <si>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</si>
  <si>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</si>
  <si>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</si>
  <si>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</si>
  <si>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</si>
  <si>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</si>
  <si>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</si>
  <si>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</si>
  <si>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</si>
  <si>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</si>
  <si>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</si>
  <si>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</si>
  <si>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</si>
  <si>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</si>
  <si>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</si>
  <si>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</si>
  <si>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</si>
  <si>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</si>
  <si>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</si>
  <si>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</si>
  <si>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</si>
  <si>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</si>
  <si>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</si>
  <si>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</si>
  <si>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</si>
  <si>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</si>
  <si>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</si>
  <si>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</si>
  <si>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</si>
  <si>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</si>
  <si>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</si>
  <si>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</si>
  <si>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</si>
  <si>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</si>
  <si>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</si>
  <si>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</si>
  <si>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</si>
  <si>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</si>
  <si>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</si>
  <si>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</si>
  <si>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</si>
  <si>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</si>
  <si>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</si>
  <si>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</si>
  <si>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</si>
  <si>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</si>
  <si>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</si>
  <si>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</si>
  <si>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</si>
  <si>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</si>
  <si>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</si>
  <si>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</si>
  <si>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</si>
  <si>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</si>
  <si>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</si>
  <si>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</si>
  <si>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</si>
  <si>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</si>
  <si>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</si>
  <si>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</si>
  <si>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</si>
  <si>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</si>
  <si>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</si>
  <si>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</si>
  <si>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</si>
  <si>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</si>
  <si>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</si>
  <si>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</si>
  <si>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</si>
  <si>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</si>
  <si>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</si>
  <si>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</si>
  <si>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</si>
  <si>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</si>
  <si>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</si>
  <si>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</si>
  <si>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</si>
  <si>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</si>
  <si>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</si>
  <si>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</si>
  <si>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</si>
  <si>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</si>
  <si>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</si>
  <si>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</si>
  <si>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</si>
  <si>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</si>
  <si>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</si>
  <si>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</si>
  <si>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</si>
  <si>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</si>
  <si>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</si>
  <si>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</si>
  <si>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</si>
  <si>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</si>
  <si>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</si>
  <si>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</si>
  <si>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</si>
  <si>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</si>
  <si>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</si>
  <si>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</si>
  <si>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</si>
  <si>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</si>
  <si>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</si>
  <si>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</si>
  <si>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</si>
  <si>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</si>
  <si>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</si>
  <si>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</si>
  <si>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</si>
  <si>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</si>
  <si>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</si>
  <si>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</si>
  <si>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</si>
  <si>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</si>
  <si>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</si>
  <si>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</si>
  <si>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</si>
  <si>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</si>
  <si>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</si>
  <si>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</si>
  <si>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</si>
  <si>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</si>
  <si>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</si>
  <si>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</si>
  <si>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</si>
  <si>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</si>
  <si>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</si>
  <si>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</si>
  <si>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</si>
  <si>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</si>
  <si>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</si>
  <si>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</si>
  <si>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</si>
  <si>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</si>
  <si>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</si>
  <si>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</si>
  <si>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</si>
  <si>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</si>
  <si>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</si>
  <si>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</si>
  <si>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</si>
  <si>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</si>
  <si>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</si>
  <si>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</si>
  <si>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</si>
  <si>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</si>
  <si>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</si>
  <si>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</si>
  <si>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</si>
  <si>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</si>
  <si>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</si>
  <si>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</si>
  <si>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</si>
  <si>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</si>
  <si>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</si>
  <si>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</si>
  <si>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</si>
  <si>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</si>
  <si>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</si>
  <si>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</si>
  <si>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</si>
  <si>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</si>
  <si>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</si>
  <si>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</si>
  <si>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</si>
  <si>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</si>
  <si>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</si>
  <si>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</si>
  <si>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</si>
  <si>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</si>
  <si>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</si>
  <si>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</si>
  <si>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</si>
  <si>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</si>
  <si>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</si>
  <si>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</si>
  <si>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</si>
  <si>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</si>
  <si>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</si>
  <si>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</si>
  <si>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</si>
  <si>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</si>
  <si>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</si>
  <si>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</si>
  <si>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</si>
  <si>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</si>
  <si>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</si>
  <si>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</si>
  <si>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</si>
  <si>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</si>
  <si>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</si>
  <si>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</si>
  <si>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</si>
  <si>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</si>
  <si>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</si>
  <si>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</si>
  <si>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</si>
  <si>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</si>
  <si>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</si>
  <si>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</si>
  <si>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</si>
  <si>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</si>
  <si>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</si>
  <si>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</si>
  <si>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</si>
  <si>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</si>
  <si>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</si>
  <si>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</si>
  <si>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</si>
  <si>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</si>
  <si>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</si>
  <si>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</si>
  <si>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</si>
  <si>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</si>
  <si>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</si>
  <si>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</si>
  <si>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</si>
  <si>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</si>
  <si>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</si>
  <si>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</si>
  <si>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</si>
  <si>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</si>
  <si>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</si>
  <si>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</si>
  <si>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</si>
  <si>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</si>
  <si>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</si>
  <si>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</si>
  <si>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</si>
  <si>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</si>
  <si>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</si>
  <si>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</si>
  <si>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</si>
  <si>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</si>
  <si>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</si>
  <si>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</si>
  <si>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</si>
  <si>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</si>
  <si>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</si>
  <si>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</si>
  <si>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</si>
  <si>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</si>
  <si>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</si>
  <si>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</si>
  <si>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</si>
  <si>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</si>
  <si>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</si>
  <si>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</si>
  <si>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</si>
  <si>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</si>
  <si>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</si>
  <si>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</si>
  <si>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</si>
  <si>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</si>
  <si>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</si>
  <si>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</si>
  <si>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</si>
  <si>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</si>
  <si>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</si>
  <si>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</si>
  <si>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</si>
  <si>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</si>
  <si>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</si>
  <si>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</si>
  <si>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</si>
  <si>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</si>
  <si>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</si>
  <si>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</si>
  <si>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</si>
  <si>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</si>
  <si>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</si>
  <si>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</si>
  <si>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</si>
  <si>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</si>
  <si>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</si>
  <si>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</si>
  <si>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</si>
  <si>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</si>
  <si>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</si>
  <si>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</si>
  <si>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</si>
  <si>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</si>
  <si>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</si>
  <si>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</si>
  <si>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</si>
  <si>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</si>
  <si>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</si>
  <si>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</si>
  <si>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</si>
  <si>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</si>
  <si>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</si>
  <si>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</si>
  <si>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</si>
  <si>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</si>
  <si>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</si>
  <si>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</si>
  <si>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</si>
  <si>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</si>
  <si>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</si>
  <si>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</si>
  <si>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</si>
  <si>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</si>
  <si>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</si>
  <si>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</si>
  <si>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</si>
  <si>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</si>
  <si>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</si>
  <si>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</si>
  <si>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</si>
  <si>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</si>
  <si>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</si>
  <si>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</si>
  <si>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</si>
  <si>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</si>
  <si>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</si>
  <si>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</si>
  <si>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</si>
  <si>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</si>
  <si>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</si>
  <si>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</si>
  <si>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</si>
  <si>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</si>
  <si>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</si>
  <si>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</si>
  <si>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</si>
  <si>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</si>
  <si>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</si>
  <si>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</si>
  <si>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</si>
  <si>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</si>
  <si>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</si>
  <si>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</si>
  <si>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</si>
  <si>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</si>
  <si>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</si>
  <si>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</si>
  <si>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</si>
  <si>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</si>
  <si>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</si>
  <si>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</si>
  <si>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</si>
  <si>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</si>
  <si>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</si>
  <si>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</si>
  <si>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</si>
  <si>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</si>
  <si>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</si>
  <si>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</si>
  <si>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</si>
  <si>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</si>
  <si>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</si>
  <si>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</si>
  <si>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</si>
  <si>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</si>
  <si>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</si>
  <si>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</si>
  <si>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</si>
  <si>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</si>
  <si>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</si>
  <si>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</si>
  <si>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</si>
  <si>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</si>
  <si>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</si>
  <si>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</si>
  <si>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</si>
  <si>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</si>
  <si>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</si>
  <si>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</si>
  <si>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</si>
  <si>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</si>
  <si>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</si>
  <si>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</si>
  <si>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</si>
  <si>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</si>
  <si>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</si>
  <si>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</si>
  <si>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</si>
  <si>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</si>
  <si>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</si>
  <si>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</si>
  <si>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</si>
  <si>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</si>
  <si>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</si>
  <si>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</si>
  <si>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</si>
  <si>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</si>
  <si>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</si>
  <si>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</si>
  <si>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</si>
  <si>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</si>
  <si>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</si>
  <si>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</si>
  <si>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</si>
  <si>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</si>
  <si>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</si>
  <si>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</si>
  <si>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</si>
  <si>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</si>
  <si>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</si>
  <si>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</si>
  <si>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</si>
  <si>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</si>
  <si>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</si>
  <si>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</si>
  <si>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</si>
  <si>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</si>
  <si>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</si>
  <si>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</si>
  <si>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</si>
  <si>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</si>
  <si>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</si>
  <si>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</si>
  <si>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</si>
  <si>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</si>
  <si>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</si>
  <si>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</si>
  <si>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</si>
  <si>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</si>
  <si>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</si>
  <si>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</si>
  <si>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</si>
  <si>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</si>
  <si>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</si>
  <si>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</si>
  <si>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</si>
  <si>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</si>
  <si>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</si>
  <si>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</si>
  <si>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</si>
  <si>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</si>
  <si>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</si>
  <si>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</si>
  <si>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</si>
  <si>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</si>
  <si>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</si>
  <si>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</si>
  <si>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</si>
  <si>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</si>
  <si>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</si>
  <si>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</si>
  <si>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</si>
  <si>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</si>
  <si>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</si>
  <si>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</si>
  <si>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</si>
  <si>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</si>
  <si>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</si>
  <si>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</si>
  <si>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</si>
  <si>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</si>
  <si>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</si>
  <si>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</si>
  <si>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</si>
  <si>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</si>
  <si>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</si>
  <si>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</si>
  <si>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</si>
  <si>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</si>
  <si>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</si>
  <si>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</si>
  <si>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</si>
  <si>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</si>
  <si>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</si>
  <si>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</si>
  <si>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</si>
  <si>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</si>
  <si>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</si>
  <si>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</si>
  <si>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</si>
  <si>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</si>
  <si>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</si>
  <si>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</si>
  <si>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</si>
  <si>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</si>
  <si>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</si>
  <si>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</si>
  <si>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</si>
  <si>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</si>
  <si>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</si>
  <si>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</si>
  <si>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</si>
  <si>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</si>
  <si>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</si>
  <si>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</si>
  <si>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</si>
  <si>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</si>
  <si>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</si>
  <si>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</si>
  <si>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</si>
  <si>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</si>
  <si>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</si>
  <si>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</si>
  <si>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</si>
  <si>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</si>
  <si>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</si>
  <si>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</si>
  <si>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</si>
  <si>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</si>
  <si>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</si>
  <si>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</si>
  <si>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</si>
  <si>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</si>
  <si>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</si>
  <si>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</si>
  <si>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</si>
  <si>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</si>
  <si>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</si>
  <si>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</si>
  <si>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</si>
  <si>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</si>
  <si>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</si>
  <si>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</si>
  <si>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</si>
  <si>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</si>
  <si>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</si>
  <si>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</si>
  <si>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</si>
  <si>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</si>
  <si>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</si>
  <si>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</si>
  <si>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</si>
  <si>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</si>
  <si>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</si>
  <si>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</si>
  <si>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</si>
  <si>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</si>
  <si>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</si>
  <si>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</si>
  <si>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</si>
  <si>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</si>
  <si>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</si>
  <si>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</si>
  <si>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</si>
  <si>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</si>
  <si>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</si>
  <si>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</si>
  <si>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</si>
  <si>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</si>
  <si>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</si>
  <si>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</si>
  <si>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</si>
  <si>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</si>
  <si>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</si>
  <si>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</si>
  <si>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</si>
  <si>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</si>
  <si>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</si>
  <si>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</si>
  <si>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</si>
  <si>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</si>
  <si>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</si>
  <si>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</si>
  <si>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</si>
  <si>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</si>
  <si>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</si>
  <si>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</si>
  <si>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</si>
  <si>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</si>
  <si>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</si>
  <si>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</si>
  <si>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</si>
  <si>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</si>
  <si>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</si>
  <si>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</si>
  <si>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</si>
  <si>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</si>
  <si>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</si>
  <si>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</si>
  <si>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</si>
  <si>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</si>
  <si>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</si>
  <si>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</si>
  <si>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</si>
  <si>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</si>
  <si>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</si>
  <si>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</si>
  <si>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</si>
  <si>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</si>
  <si>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</si>
  <si>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</si>
  <si>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</si>
  <si>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</si>
  <si>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</si>
  <si>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</si>
  <si>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</si>
  <si>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</si>
  <si>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</si>
  <si>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</si>
  <si>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</si>
  <si>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</si>
  <si>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</si>
  <si>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</si>
  <si>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</si>
  <si>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</si>
  <si>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</si>
  <si>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</si>
  <si>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</si>
  <si>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</si>
  <si>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</si>
  <si>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</si>
  <si>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</si>
  <si>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</si>
  <si>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</si>
  <si>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</si>
  <si>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</si>
  <si>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</si>
  <si>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</si>
  <si>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</si>
  <si>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</si>
  <si>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</si>
  <si>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</si>
  <si>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</si>
  <si>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</si>
  <si>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</si>
  <si>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</si>
  <si>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</si>
  <si>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</si>
  <si>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</si>
  <si>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</si>
  <si>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</si>
  <si>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</si>
  <si>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</si>
  <si>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</si>
  <si>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</si>
  <si>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</si>
  <si>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</si>
  <si>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</si>
  <si>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</si>
  <si>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</si>
  <si>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</si>
  <si>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</si>
  <si>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</si>
  <si>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</si>
  <si>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</si>
  <si>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</si>
  <si>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</si>
  <si>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</si>
  <si>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</si>
  <si>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</si>
  <si>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</si>
  <si>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</si>
  <si>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</si>
  <si>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</si>
  <si>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</si>
  <si>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</si>
  <si>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</si>
  <si>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</si>
  <si>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</si>
  <si>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</si>
  <si>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</si>
  <si>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</si>
  <si>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</si>
  <si>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</si>
  <si>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</si>
  <si>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</si>
  <si>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</si>
  <si>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</si>
  <si>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</si>
  <si>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</si>
  <si>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</si>
  <si>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</si>
  <si>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</si>
  <si>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</si>
  <si>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</si>
  <si>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</si>
  <si>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</si>
  <si>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</si>
  <si>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</si>
  <si>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</si>
  <si>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</si>
  <si>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</si>
  <si>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</si>
  <si>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</si>
  <si>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</si>
  <si>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</si>
  <si>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</si>
  <si>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</si>
  <si>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</si>
  <si>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</si>
  <si>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</si>
  <si>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</si>
  <si>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</si>
  <si>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</si>
  <si>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</si>
  <si>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</si>
  <si>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</si>
  <si>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</si>
  <si>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</si>
  <si>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</si>
  <si>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</si>
  <si>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</si>
  <si>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</si>
  <si>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</si>
  <si>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</si>
  <si>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</si>
  <si>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</si>
  <si>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</si>
  <si>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</si>
  <si>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</si>
  <si>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</si>
  <si>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</si>
  <si>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</si>
  <si>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</si>
  <si>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</si>
  <si>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</si>
  <si>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</si>
  <si>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</si>
  <si>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</si>
  <si>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</si>
  <si>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</si>
  <si>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</si>
  <si>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</si>
  <si>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</si>
  <si>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</si>
  <si>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</si>
  <si>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</si>
  <si>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</si>
  <si>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</si>
  <si>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</si>
  <si>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</si>
  <si>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</si>
  <si>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</si>
  <si>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</si>
  <si>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</si>
  <si>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</si>
  <si>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</si>
  <si>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</si>
  <si>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</si>
  <si>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</si>
  <si>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</si>
  <si>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</si>
  <si>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</si>
  <si>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</si>
  <si>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</si>
  <si>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</si>
  <si>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</si>
  <si>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</si>
  <si>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</si>
  <si>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</si>
  <si>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</si>
  <si>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</si>
  <si>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</si>
  <si>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</si>
  <si>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</si>
  <si>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</si>
  <si>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</si>
  <si>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</si>
  <si>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</si>
  <si>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</si>
  <si>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</si>
  <si>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</si>
  <si>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</si>
  <si>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</si>
  <si>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</si>
  <si>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</si>
  <si>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</si>
  <si>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</si>
  <si>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</si>
  <si>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</si>
  <si>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</si>
  <si>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</si>
  <si>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</si>
  <si>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</si>
  <si>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</si>
  <si>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</si>
  <si>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</si>
  <si>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</si>
  <si>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</si>
  <si>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</si>
  <si>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</si>
  <si>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</si>
  <si>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</si>
  <si>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</si>
  <si>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</si>
  <si>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</si>
  <si>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</si>
  <si>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</si>
  <si>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</si>
  <si>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</si>
  <si>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</si>
  <si>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</si>
  <si>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</si>
  <si>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</si>
  <si>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</si>
  <si>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</si>
  <si>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</si>
  <si>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</si>
  <si>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</si>
  <si>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</si>
  <si>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</si>
  <si>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</si>
  <si>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</si>
  <si>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</si>
  <si>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</si>
  <si>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</si>
  <si>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</si>
  <si>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</si>
  <si>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</si>
  <si>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</si>
  <si>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</si>
  <si>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</si>
  <si>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</si>
  <si>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</si>
  <si>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</si>
  <si>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</si>
  <si>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</si>
  <si>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</si>
  <si>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</si>
  <si>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</si>
  <si>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</si>
  <si>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</si>
  <si>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</si>
  <si>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</si>
  <si>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</si>
  <si>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</si>
  <si>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</si>
  <si>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</si>
  <si>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</si>
  <si>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</si>
  <si>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</si>
  <si>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</si>
  <si>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</si>
  <si>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</si>
  <si>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</si>
  <si>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</si>
  <si>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</si>
  <si>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</si>
  <si>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</si>
  <si>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</si>
  <si>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</si>
  <si>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</si>
  <si>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</si>
  <si>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</si>
  <si>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</si>
  <si>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</si>
  <si>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</si>
  <si>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</si>
  <si>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</si>
  <si>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</si>
  <si>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</si>
  <si>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</si>
  <si>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</si>
  <si>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</si>
  <si>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</si>
  <si>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</si>
  <si>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</si>
  <si>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</si>
  <si>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</si>
  <si>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</si>
  <si>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</si>
  <si>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</si>
  <si>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</si>
  <si>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</si>
  <si>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</si>
  <si>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</si>
  <si>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</si>
  <si>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</si>
  <si>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</si>
  <si>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</si>
  <si>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</si>
  <si>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</si>
  <si>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</si>
  <si>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</si>
  <si>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</si>
  <si>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</si>
  <si>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</si>
  <si>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</si>
  <si>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</si>
  <si>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</si>
  <si>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</si>
  <si>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</si>
  <si>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</si>
  <si>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</si>
  <si>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</si>
  <si>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</si>
  <si>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</si>
  <si>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</si>
  <si>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</si>
  <si>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</si>
  <si>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</si>
  <si>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</si>
  <si>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</si>
  <si>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</si>
  <si>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</si>
  <si>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</si>
  <si>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</si>
  <si>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</si>
  <si>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</si>
  <si>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</si>
  <si>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</si>
  <si>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</si>
  <si>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</si>
  <si>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</si>
  <si>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</si>
  <si>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</si>
  <si>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</si>
  <si>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</si>
  <si>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</si>
  <si>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</si>
  <si>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</si>
  <si>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</si>
  <si>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</si>
  <si>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</si>
  <si>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</si>
  <si>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</si>
  <si>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</si>
  <si>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</si>
  <si>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</si>
  <si>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</si>
  <si>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</si>
  <si>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</si>
  <si>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</si>
  <si>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</si>
  <si>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</si>
  <si>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</si>
  <si>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</si>
  <si>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</si>
  <si>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</si>
  <si>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</si>
  <si>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</si>
  <si>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</si>
  <si>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</si>
  <si>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</si>
  <si>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</si>
  <si>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</si>
  <si>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</si>
  <si>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</si>
  <si>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</si>
  <si>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</si>
  <si>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</si>
  <si>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</si>
  <si>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</si>
  <si>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</si>
  <si>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</si>
  <si>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</si>
  <si>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</si>
  <si>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</si>
  <si>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</si>
  <si>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</si>
  <si>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</si>
  <si>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</si>
  <si>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</si>
  <si>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</si>
  <si>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</si>
  <si>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</si>
  <si>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</si>
  <si>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</si>
  <si>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</si>
  <si>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</si>
  <si>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</si>
  <si>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</si>
  <si>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</si>
  <si>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</si>
  <si>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</si>
  <si>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</si>
  <si>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</si>
  <si>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</si>
  <si>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</si>
  <si>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</si>
  <si>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</si>
  <si>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</si>
  <si>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</si>
  <si>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</si>
  <si>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</si>
  <si>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</si>
  <si>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</si>
  <si>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</si>
  <si>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</si>
  <si>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</si>
  <si>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</si>
  <si>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</si>
  <si>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</si>
  <si>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</si>
  <si>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</si>
  <si>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</si>
  <si>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</si>
  <si>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</si>
  <si>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</si>
  <si>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</si>
  <si>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</si>
  <si>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</si>
  <si>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</si>
  <si>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</si>
  <si>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</si>
  <si>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</si>
  <si>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</si>
  <si>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</si>
  <si>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</si>
  <si>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</si>
  <si>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</si>
  <si>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</si>
  <si>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</si>
  <si>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</si>
  <si>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</si>
  <si>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</si>
  <si>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</si>
  <si>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</si>
  <si>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</si>
  <si>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</si>
  <si>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</si>
  <si>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</si>
  <si>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</si>
  <si>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</si>
  <si>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</si>
  <si>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</si>
  <si>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</si>
  <si>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</si>
  <si>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</si>
  <si>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</si>
  <si>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</si>
  <si>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</si>
  <si>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</si>
  <si>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</si>
  <si>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</si>
  <si>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</si>
  <si>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</si>
  <si>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</si>
  <si>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</si>
  <si>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</si>
  <si>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</si>
  <si>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</si>
  <si>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</si>
  <si>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</si>
  <si>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</si>
  <si>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</si>
  <si>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</si>
  <si>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</si>
  <si>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</si>
  <si>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</si>
  <si>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</si>
  <si>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</si>
  <si>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</si>
  <si>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</si>
  <si>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</si>
  <si>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</si>
  <si>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</si>
  <si>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</si>
  <si>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</si>
  <si>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</si>
  <si>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</si>
  <si>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</si>
  <si>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</si>
  <si>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</si>
  <si>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</si>
  <si>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</si>
  <si>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</si>
  <si>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</si>
  <si>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</si>
  <si>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</si>
  <si>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</si>
  <si>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</si>
  <si>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</si>
  <si>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</si>
  <si>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</si>
  <si>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</si>
  <si>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</si>
  <si>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</si>
  <si>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</si>
  <si>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</si>
  <si>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</si>
  <si>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</si>
  <si>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</si>
  <si>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</si>
  <si>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</si>
  <si>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</si>
  <si>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</si>
  <si>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</si>
  <si>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</si>
  <si>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</si>
  <si>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</si>
  <si>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</si>
  <si>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</si>
  <si>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</si>
  <si>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</si>
  <si>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</si>
  <si>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</si>
  <si>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</si>
  <si>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</si>
  <si>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</si>
  <si>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</si>
  <si>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</si>
  <si>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</si>
  <si>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</si>
  <si>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</si>
  <si>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</si>
  <si>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</si>
  <si>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</si>
  <si>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</si>
  <si>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</si>
  <si>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</si>
  <si>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</si>
  <si>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</si>
  <si>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</si>
  <si>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</si>
  <si>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</si>
  <si>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</si>
  <si>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</si>
  <si>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</si>
  <si>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</si>
  <si>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</si>
  <si>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</si>
  <si>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</si>
  <si>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</si>
  <si>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</si>
  <si>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</si>
  <si>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</si>
  <si>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</si>
  <si>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</si>
  <si>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</si>
  <si>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</si>
  <si>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</si>
  <si>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</si>
  <si>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</si>
  <si>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</si>
  <si>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</si>
  <si>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</si>
  <si>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</si>
  <si>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</si>
  <si>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</si>
  <si>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</si>
  <si>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</si>
  <si>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</si>
  <si>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</si>
  <si>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</si>
  <si>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</si>
  <si>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</si>
  <si>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</si>
  <si>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</si>
  <si>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</si>
  <si>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</si>
  <si>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</si>
  <si>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</si>
  <si>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</si>
  <si>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</si>
  <si>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</si>
  <si>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</si>
  <si>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</si>
  <si>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</si>
  <si>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</si>
  <si>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</si>
  <si>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</si>
  <si>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</si>
  <si>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</si>
  <si>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</si>
  <si>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</si>
  <si>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</si>
  <si>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</si>
  <si>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</si>
  <si>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</si>
  <si>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</si>
  <si>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</si>
  <si>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</si>
  <si>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</si>
  <si>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</si>
  <si>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</si>
  <si>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</si>
  <si>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</si>
  <si>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</si>
  <si>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</si>
  <si>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</si>
  <si>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</si>
  <si>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</si>
  <si>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</si>
  <si>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</si>
  <si>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</si>
  <si>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</si>
  <si>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</si>
  <si>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</si>
  <si>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</si>
  <si>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</si>
  <si>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</si>
  <si>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</si>
  <si>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</si>
  <si>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</si>
  <si>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</si>
  <si>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</si>
  <si>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</si>
  <si>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</si>
  <si>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</si>
  <si>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</si>
  <si>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</si>
  <si>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</si>
  <si>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</si>
  <si>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</si>
  <si>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</si>
  <si>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</si>
  <si>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</si>
  <si>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</si>
  <si>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</si>
  <si>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</si>
  <si>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</si>
  <si>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</si>
  <si>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</si>
  <si>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</si>
  <si>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</si>
  <si>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</si>
  <si>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</si>
  <si>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</si>
  <si>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</si>
  <si>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</si>
  <si>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</si>
  <si>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</si>
  <si>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</si>
  <si>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</si>
  <si>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</si>
  <si>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</si>
  <si>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</si>
  <si>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</si>
  <si>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</si>
  <si>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</si>
  <si>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</si>
  <si>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</si>
  <si>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</si>
  <si>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</si>
  <si>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</si>
  <si>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</si>
  <si>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</si>
  <si>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</si>
  <si>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</si>
  <si>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</si>
  <si>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</si>
  <si>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</si>
  <si>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</si>
  <si>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</si>
  <si>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</si>
  <si>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</si>
  <si>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</si>
  <si>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</si>
  <si>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</si>
  <si>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</si>
  <si>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</si>
  <si>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</si>
  <si>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</si>
  <si>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</si>
  <si>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</si>
  <si>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</si>
  <si>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</si>
  <si>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</si>
  <si>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</si>
  <si>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</si>
  <si>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</si>
  <si>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</si>
  <si>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</si>
  <si>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</si>
  <si>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</si>
  <si>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</si>
  <si>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</si>
  <si>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</si>
  <si>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</si>
  <si>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</si>
  <si>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</si>
  <si>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</si>
  <si>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</si>
  <si>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</si>
  <si>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</si>
  <si>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</si>
  <si>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</si>
  <si>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</si>
  <si>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</si>
  <si>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</si>
  <si>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</si>
  <si>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</si>
  <si>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</si>
  <si>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</si>
  <si>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</si>
  <si>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</si>
  <si>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</si>
  <si>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</si>
  <si>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</si>
  <si>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</si>
  <si>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</si>
  <si>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</si>
  <si>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</si>
  <si>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</si>
  <si>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</si>
  <si>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</si>
  <si>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</si>
  <si>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</si>
  <si>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</si>
  <si>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</si>
  <si>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</si>
  <si>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</si>
  <si>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</si>
  <si>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</si>
  <si>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</si>
  <si>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</si>
  <si>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</si>
  <si>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</si>
  <si>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</si>
  <si>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</si>
  <si>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</si>
  <si>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</si>
  <si>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</si>
  <si>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</si>
  <si>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</si>
  <si>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</si>
  <si>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</si>
  <si>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</si>
  <si>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</si>
  <si>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</si>
  <si>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</si>
  <si>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</si>
  <si>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</si>
  <si>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</si>
  <si>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</si>
  <si>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</si>
  <si>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</si>
  <si>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</si>
  <si>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</si>
  <si>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</si>
  <si>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</si>
  <si>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</si>
  <si>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</si>
  <si>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</si>
  <si>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</si>
  <si>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</si>
  <si>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</si>
  <si>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</si>
  <si>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</si>
  <si>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</si>
  <si>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</si>
  <si>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</si>
  <si>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</si>
  <si>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</si>
  <si>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</si>
  <si>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</si>
  <si>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</si>
  <si>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</si>
  <si>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</si>
  <si>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</si>
  <si>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</si>
  <si>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</si>
  <si>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</si>
  <si>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</si>
  <si>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</si>
  <si>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</si>
  <si>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</si>
  <si>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</si>
  <si>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</si>
  <si>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</si>
  <si>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</si>
  <si>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</si>
  <si>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</si>
  <si>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</si>
  <si>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</si>
  <si>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</si>
  <si>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</si>
  <si>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</si>
  <si>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</si>
  <si>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</si>
  <si>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</si>
  <si>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</si>
  <si>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</si>
  <si>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</si>
  <si>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</si>
  <si>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</si>
  <si>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</si>
  <si>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</si>
  <si>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</si>
  <si>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</si>
  <si>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</si>
  <si>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</si>
  <si>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</si>
  <si>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</si>
  <si>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</si>
  <si>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</si>
  <si>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</si>
  <si>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</si>
  <si>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</si>
  <si>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</si>
  <si>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</si>
  <si>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</si>
  <si>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</si>
  <si>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</si>
  <si>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</si>
  <si>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</si>
  <si>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</si>
  <si>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</si>
  <si>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</si>
  <si>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</si>
  <si>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</si>
  <si>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</si>
  <si>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</si>
  <si>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</si>
  <si>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</si>
  <si>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</si>
  <si>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</si>
  <si>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</si>
  <si>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</si>
  <si>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</si>
  <si>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</si>
  <si>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</si>
  <si>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</si>
  <si>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</si>
  <si>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</si>
  <si>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</si>
  <si>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</si>
  <si>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</si>
  <si>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</si>
  <si>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</si>
  <si>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</si>
  <si>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</si>
  <si>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</si>
  <si>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</si>
  <si>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</si>
  <si>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</si>
  <si>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</si>
  <si>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</si>
  <si>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</si>
  <si>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</si>
  <si>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</si>
  <si>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</si>
  <si>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</si>
  <si>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</si>
  <si>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</si>
  <si>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</si>
  <si>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</si>
  <si>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</si>
  <si>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</si>
  <si>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</si>
  <si>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</si>
  <si>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</si>
  <si>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</si>
  <si>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</si>
  <si>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</si>
  <si>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</si>
  <si>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</si>
  <si>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</si>
  <si>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</si>
  <si>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</si>
  <si>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</si>
  <si>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</si>
  <si>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</si>
  <si>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</si>
  <si>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</si>
  <si>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</si>
  <si>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</si>
  <si>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</si>
  <si>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</si>
  <si>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</si>
  <si>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</si>
  <si>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</si>
  <si>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</si>
  <si>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</si>
  <si>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</si>
  <si>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</si>
  <si>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</si>
  <si>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</si>
  <si>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</si>
  <si>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</si>
  <si>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</si>
  <si>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</si>
  <si>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</si>
  <si>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</si>
  <si>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</si>
  <si>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</si>
  <si>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</si>
  <si>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</si>
  <si>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</si>
  <si>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</si>
  <si>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</si>
  <si>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</si>
  <si>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</si>
  <si>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</si>
  <si>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</si>
  <si>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</si>
  <si>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</si>
  <si>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</si>
  <si>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</si>
  <si>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</si>
  <si>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</si>
  <si>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</si>
  <si>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</si>
  <si>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</si>
  <si>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</si>
  <si>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</si>
  <si>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</si>
  <si>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</si>
  <si>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</si>
  <si>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</si>
  <si>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</si>
  <si>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</si>
  <si>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</si>
  <si>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</si>
  <si>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</si>
  <si>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</si>
  <si>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</si>
  <si>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</si>
  <si>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</si>
  <si>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</si>
  <si>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</si>
  <si>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</si>
  <si>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</si>
  <si>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</si>
  <si>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</si>
  <si>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</si>
  <si>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</si>
  <si>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</si>
  <si>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</si>
  <si>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</si>
  <si>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</si>
  <si>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</si>
  <si>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</si>
  <si>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</si>
  <si>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</si>
  <si>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</si>
  <si>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</si>
  <si>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</si>
  <si>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</si>
  <si>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</si>
  <si>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</si>
  <si>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</si>
  <si>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</si>
  <si>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</si>
  <si>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</si>
  <si>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</si>
  <si>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</si>
  <si>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</si>
  <si>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</si>
  <si>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</si>
  <si>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</si>
  <si>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</si>
  <si>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</si>
  <si>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</si>
  <si>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</si>
  <si>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</si>
  <si>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</si>
  <si>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</si>
  <si>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</si>
  <si>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</si>
  <si>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</si>
  <si>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</si>
  <si>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</si>
  <si>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</si>
  <si>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</si>
  <si>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</si>
  <si>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</si>
  <si>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</si>
  <si>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</si>
  <si>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</si>
  <si>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</si>
  <si>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</si>
  <si>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</si>
  <si>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</si>
  <si>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</si>
  <si>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</si>
  <si>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</si>
  <si>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</si>
  <si>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</si>
  <si>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</si>
  <si>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</si>
  <si>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</si>
  <si>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</si>
  <si>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</si>
  <si>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</si>
  <si>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</si>
  <si>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</si>
  <si>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</si>
  <si>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</si>
  <si>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</si>
  <si>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</si>
  <si>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</si>
  <si>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</si>
  <si>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</si>
  <si>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</si>
  <si>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</si>
  <si>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</si>
  <si>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</si>
  <si>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</si>
  <si>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</si>
  <si>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</si>
  <si>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</si>
  <si>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</si>
  <si>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</si>
  <si>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</si>
  <si>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</si>
  <si>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</si>
  <si>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</si>
  <si>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</si>
  <si>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</si>
  <si>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</si>
  <si>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</si>
  <si>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</si>
  <si>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</si>
  <si>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</si>
  <si>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</si>
  <si>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</si>
  <si>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</si>
  <si>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</si>
  <si>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</si>
  <si>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</si>
  <si>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</si>
  <si>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</si>
  <si>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</si>
  <si>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</si>
  <si>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</si>
  <si>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</si>
  <si>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</si>
  <si>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</si>
  <si>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</si>
  <si>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</si>
  <si>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</si>
  <si>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</si>
  <si>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</si>
  <si>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</si>
  <si>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</si>
  <si>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</si>
  <si>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</si>
  <si>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</si>
  <si>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</si>
  <si>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</si>
  <si>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</si>
  <si>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</si>
  <si>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</si>
  <si>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</si>
  <si>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</si>
  <si>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</si>
  <si>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</si>
  <si>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</si>
  <si>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</si>
  <si>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</si>
  <si>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</si>
  <si>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</si>
  <si>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</si>
  <si>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</si>
  <si>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</si>
  <si>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</si>
  <si>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</si>
  <si>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</si>
  <si>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</si>
  <si>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</si>
  <si>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</si>
  <si>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</si>
  <si>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</si>
  <si>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</si>
  <si>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</si>
  <si>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</si>
  <si>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</si>
  <si>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</si>
  <si>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</si>
  <si>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</si>
  <si>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</si>
  <si>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</si>
  <si>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</si>
  <si>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</si>
  <si>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</si>
  <si>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</si>
  <si>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</si>
  <si>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</si>
  <si>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</si>
  <si>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</si>
  <si>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</si>
  <si>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</si>
  <si>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</si>
  <si>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</si>
  <si>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</si>
  <si>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</si>
  <si>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</si>
  <si>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</si>
  <si>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</si>
  <si>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</si>
  <si>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</si>
  <si>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</si>
  <si>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</si>
  <si>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</si>
  <si>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</si>
  <si>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</si>
  <si>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</si>
  <si>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</si>
  <si>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</si>
  <si>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</si>
  <si>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</si>
  <si>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</si>
  <si>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</si>
  <si>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</si>
  <si>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</si>
  <si>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</si>
  <si>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</si>
  <si>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</si>
  <si>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</si>
  <si>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</si>
  <si>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</si>
  <si>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</si>
  <si>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</si>
  <si>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</si>
  <si>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</si>
  <si>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</si>
  <si>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</si>
  <si>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</si>
  <si>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</si>
  <si>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</si>
  <si>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</si>
  <si>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</si>
  <si>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</si>
  <si>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</si>
  <si>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</si>
  <si>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</si>
  <si>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</si>
  <si>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</si>
  <si>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</si>
  <si>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</si>
  <si>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</si>
  <si>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</si>
  <si>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</si>
  <si>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</si>
  <si>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</si>
  <si>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</si>
  <si>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</si>
  <si>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</si>
  <si>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</si>
  <si>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</si>
  <si>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</si>
  <si>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</si>
  <si>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</si>
  <si>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</si>
  <si>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</si>
  <si>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</si>
  <si>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</si>
  <si>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</si>
  <si>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</si>
  <si>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</si>
  <si>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</si>
  <si>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</si>
  <si>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</si>
  <si>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</si>
  <si>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</si>
  <si>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</si>
  <si>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</si>
  <si>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</si>
  <si>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</si>
  <si>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</si>
  <si>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</si>
  <si>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</si>
  <si>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</si>
  <si>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</si>
  <si>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</si>
  <si>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</si>
  <si>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</si>
  <si>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</si>
  <si>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</si>
  <si>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</si>
  <si>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</si>
  <si>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</si>
  <si>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</si>
  <si>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</si>
  <si>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</si>
  <si>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</si>
  <si>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</si>
  <si>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</si>
  <si>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</si>
  <si>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</si>
  <si>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</si>
  <si>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</si>
  <si>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</si>
  <si>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</si>
  <si>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</si>
  <si>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</si>
  <si>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</si>
  <si>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</si>
  <si>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</si>
  <si>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</si>
  <si>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</si>
  <si>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</si>
  <si>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</si>
  <si>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</si>
  <si>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</si>
  <si>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</si>
  <si>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</si>
  <si>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</si>
  <si>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</si>
  <si>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</si>
  <si>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</si>
  <si>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</si>
  <si>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</si>
  <si>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</si>
  <si>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</si>
  <si>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</si>
  <si>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</si>
  <si>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</si>
  <si>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</si>
  <si>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</si>
  <si>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</si>
  <si>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</si>
  <si>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</si>
  <si>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</si>
  <si>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</si>
  <si>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</si>
  <si>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</si>
  <si>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</si>
  <si>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</si>
  <si>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</si>
  <si>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</si>
  <si>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</si>
  <si>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</si>
  <si>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</si>
  <si>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</si>
  <si>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</si>
  <si>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</si>
  <si>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</si>
  <si>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</si>
  <si>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</si>
  <si>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</si>
  <si>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</si>
  <si>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</si>
  <si>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</si>
  <si>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</si>
  <si>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</si>
  <si>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</si>
  <si>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</si>
  <si>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</si>
  <si>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</si>
  <si>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</si>
  <si>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</si>
  <si>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</si>
  <si>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</si>
  <si>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</si>
  <si>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</si>
  <si>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</si>
  <si>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</si>
  <si>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</si>
  <si>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</si>
  <si>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</si>
  <si>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</si>
  <si>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</si>
  <si>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</si>
  <si>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</si>
  <si>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</si>
  <si>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</si>
  <si>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</si>
  <si>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</si>
  <si>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</si>
  <si>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</si>
  <si>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</si>
  <si>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</si>
  <si>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</si>
  <si>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</si>
  <si>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</si>
  <si>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</si>
  <si>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</si>
  <si>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</si>
  <si>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</si>
  <si>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</si>
  <si>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</si>
  <si>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</si>
  <si>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</si>
  <si>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</si>
  <si>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</si>
  <si>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</si>
  <si>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</si>
  <si>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</si>
  <si>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</si>
  <si>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</si>
  <si>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</si>
  <si>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</si>
  <si>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</si>
  <si>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</si>
  <si>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</si>
  <si>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</si>
  <si>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</si>
  <si>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</si>
  <si>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</si>
  <si>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</si>
  <si>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</si>
  <si>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</si>
  <si>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</si>
  <si>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</si>
  <si>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</si>
  <si>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</si>
  <si>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</si>
  <si>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</si>
  <si>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</si>
  <si>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</si>
  <si>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</si>
  <si>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</si>
  <si>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</si>
  <si>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</si>
  <si>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</si>
  <si>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</si>
  <si>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</si>
  <si>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</si>
  <si>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</si>
  <si>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</si>
  <si>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</si>
  <si>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</si>
  <si>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</si>
  <si>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</si>
  <si>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</si>
  <si>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</si>
  <si>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</si>
  <si>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</si>
  <si>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</si>
  <si>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</si>
  <si>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</si>
  <si>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</si>
  <si>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</si>
  <si>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</si>
  <si>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</si>
  <si>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</si>
  <si>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</si>
  <si>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</si>
  <si>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</si>
  <si>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</si>
  <si>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</si>
  <si>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</si>
  <si>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</si>
  <si>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</si>
  <si>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</si>
  <si>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</si>
  <si>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</si>
  <si>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</si>
  <si>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</si>
  <si>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</si>
  <si>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</si>
  <si>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</si>
  <si>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</si>
  <si>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</si>
  <si>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</si>
  <si>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</si>
  <si>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</si>
  <si>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</si>
  <si>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</si>
  <si>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</si>
  <si>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</si>
  <si>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</si>
  <si>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</si>
  <si>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</si>
  <si>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</si>
  <si>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</si>
  <si>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</si>
  <si>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</si>
  <si>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</si>
  <si>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</si>
  <si>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</si>
  <si>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</si>
  <si>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</si>
  <si>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</si>
  <si>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</si>
  <si>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</si>
  <si>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</si>
  <si>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</si>
  <si>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</si>
  <si>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</si>
  <si>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</si>
  <si>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</si>
  <si>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</si>
  <si>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</si>
  <si>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</si>
  <si>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</si>
  <si>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</si>
  <si>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</si>
  <si>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</si>
  <si>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</si>
  <si>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</si>
  <si>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</si>
  <si>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</si>
  <si>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</si>
  <si>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</si>
  <si>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</si>
  <si>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</si>
  <si>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</si>
  <si>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</si>
  <si>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</si>
  <si>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</si>
  <si>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</si>
  <si>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</si>
  <si>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</si>
  <si>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</si>
  <si>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</si>
  <si>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</si>
  <si>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</si>
  <si>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</si>
  <si>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</si>
  <si>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</si>
  <si>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</si>
  <si>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</si>
  <si>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</si>
  <si>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</si>
  <si>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</si>
  <si>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</si>
  <si>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</si>
  <si>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</si>
  <si>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</si>
  <si>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</si>
  <si>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</si>
  <si>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</si>
  <si>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</si>
  <si>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</si>
  <si>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</si>
  <si>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</si>
  <si>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</si>
  <si>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</si>
  <si>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</si>
  <si>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</si>
  <si>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</si>
  <si>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</si>
  <si>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</si>
  <si>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</si>
  <si>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</si>
  <si>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</si>
  <si>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</si>
  <si>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</si>
  <si>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</si>
  <si>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</si>
  <si>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</si>
  <si>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</si>
  <si>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</si>
  <si>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</si>
  <si>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</si>
  <si>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</si>
  <si>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</si>
  <si>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</si>
  <si>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</si>
  <si>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</si>
  <si>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</si>
  <si>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</si>
  <si>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</si>
  <si>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</si>
  <si>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</si>
  <si>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</si>
  <si>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</si>
  <si>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</si>
  <si>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</si>
  <si>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</si>
  <si>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</si>
  <si>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</si>
  <si>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</si>
  <si>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</si>
  <si>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</si>
  <si>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</si>
  <si>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</si>
  <si>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</si>
  <si>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</si>
  <si>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</si>
  <si>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</si>
  <si>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</si>
  <si>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</si>
  <si>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</si>
  <si>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</si>
  <si>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</si>
  <si>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</si>
  <si>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</si>
  <si>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</si>
  <si>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</si>
  <si>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</si>
  <si>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</si>
  <si>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</si>
  <si>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</si>
  <si>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</si>
  <si>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</si>
  <si>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</si>
  <si>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</si>
  <si>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</si>
  <si>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</si>
  <si>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</si>
  <si>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</si>
  <si>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</si>
  <si>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</si>
  <si>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</si>
  <si>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</si>
  <si>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</si>
  <si>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</si>
  <si>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</si>
  <si>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</si>
  <si>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</si>
  <si>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</si>
  <si>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</si>
  <si>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</si>
  <si>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</si>
  <si>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</si>
  <si>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</si>
  <si>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</si>
  <si>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</si>
  <si>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</si>
  <si>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</si>
  <si>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</si>
  <si>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</si>
  <si>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</si>
  <si>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</si>
  <si>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</si>
  <si>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</si>
  <si>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</si>
  <si>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</si>
  <si>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</si>
  <si>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</si>
  <si>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</si>
  <si>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</si>
  <si>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</si>
  <si>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</si>
  <si>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</si>
  <si>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</si>
  <si>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</si>
  <si>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</si>
  <si>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</si>
  <si>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</si>
  <si>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</si>
  <si>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</si>
  <si>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</si>
  <si>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</si>
  <si>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</si>
  <si>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</si>
  <si>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</si>
  <si>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</si>
  <si>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</si>
  <si>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</si>
  <si>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</si>
  <si>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</si>
  <si>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</si>
  <si>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</si>
  <si>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</si>
  <si>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</si>
  <si>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</si>
  <si>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</si>
  <si>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</si>
  <si>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</si>
  <si>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</si>
  <si>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</si>
  <si>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</si>
  <si>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</si>
  <si>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</si>
  <si>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</si>
  <si>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</si>
  <si>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</si>
  <si>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</si>
  <si>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</si>
  <si>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</si>
  <si>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</si>
  <si>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</si>
  <si>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</si>
  <si>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</si>
  <si>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</si>
  <si>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</si>
  <si>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</si>
  <si>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</si>
  <si>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</si>
  <si>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</si>
  <si>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</si>
  <si>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</si>
  <si>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</si>
  <si>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</si>
  <si>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</si>
  <si>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</si>
  <si>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</si>
  <si>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</si>
  <si>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</si>
  <si>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</si>
  <si>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</si>
  <si>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</si>
  <si>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</si>
  <si>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</si>
  <si>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</si>
  <si>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</si>
  <si>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</si>
  <si>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</si>
  <si>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</si>
  <si>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</si>
  <si>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</si>
  <si>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</si>
  <si>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</si>
  <si>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</si>
  <si>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</si>
  <si>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</si>
  <si>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</si>
  <si>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</si>
  <si>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</si>
  <si>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</si>
  <si>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</si>
  <si>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</si>
  <si>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</si>
  <si>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</si>
  <si>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</si>
  <si>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</si>
  <si>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</si>
  <si>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</si>
  <si>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</si>
  <si>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</si>
  <si>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</si>
  <si>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</si>
  <si>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</si>
  <si>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</si>
  <si>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</si>
  <si>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</si>
  <si>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</si>
  <si>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</si>
  <si>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</si>
  <si>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</si>
  <si>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</si>
  <si>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</si>
  <si>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</si>
  <si>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</si>
  <si>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</si>
  <si>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</si>
  <si>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</si>
  <si>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</si>
  <si>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</si>
  <si>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</si>
  <si>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</si>
  <si>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</si>
  <si>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</si>
  <si>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</si>
  <si>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</si>
  <si>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</si>
  <si>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</si>
  <si>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</si>
  <si>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</si>
  <si>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</si>
  <si>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</si>
  <si>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</si>
  <si>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</si>
  <si>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</si>
  <si>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</si>
  <si>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</si>
  <si>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</si>
  <si>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</si>
  <si>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</si>
  <si>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</si>
  <si>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</si>
  <si>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</si>
  <si>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</si>
  <si>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</si>
  <si>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</si>
  <si>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</si>
  <si>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</si>
  <si>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</si>
  <si>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</si>
  <si>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</si>
  <si>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</si>
  <si>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</si>
  <si>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</si>
  <si>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</si>
  <si>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</si>
  <si>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</si>
  <si>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</si>
  <si>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</si>
  <si>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</si>
  <si>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</si>
  <si>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</si>
  <si>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</si>
  <si>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</si>
  <si>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</si>
  <si>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</si>
  <si>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</si>
  <si>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</si>
  <si>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</si>
  <si>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</si>
  <si>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</si>
  <si>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</si>
  <si>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</si>
  <si>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</si>
  <si>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</si>
  <si>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</si>
  <si>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</si>
  <si>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</si>
  <si>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</si>
  <si>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</si>
  <si>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</si>
  <si>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</si>
  <si>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</si>
  <si>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</si>
  <si>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</si>
  <si>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</si>
  <si>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</si>
  <si>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</si>
  <si>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</si>
  <si>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</si>
  <si>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</si>
  <si>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</si>
  <si>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</si>
  <si>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</si>
  <si>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</si>
  <si>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</si>
  <si>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</si>
  <si>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</si>
  <si>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</si>
  <si>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</si>
  <si>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</si>
  <si>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</si>
  <si>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</si>
  <si>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</si>
  <si>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</si>
  <si>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</si>
  <si>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</si>
  <si>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</si>
  <si>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</si>
  <si>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</si>
  <si>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</si>
  <si>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</si>
  <si>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</si>
  <si>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</si>
  <si>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</si>
  <si>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</si>
  <si>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</si>
  <si>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</si>
  <si>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</si>
  <si>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</si>
  <si>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</si>
  <si>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</si>
  <si>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</si>
  <si>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</si>
  <si>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</si>
  <si>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</si>
  <si>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</si>
  <si>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</si>
  <si>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</si>
  <si>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</si>
  <si>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</si>
  <si>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</si>
  <si>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</si>
  <si>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</si>
  <si>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</si>
  <si>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</si>
  <si>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</si>
  <si>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</si>
  <si>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</si>
  <si>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</si>
  <si>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</si>
  <si>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</si>
  <si>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</si>
  <si>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</si>
  <si>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</si>
  <si>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</si>
  <si>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</si>
  <si>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</si>
  <si>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</si>
  <si>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</si>
  <si>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</si>
  <si>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</si>
  <si>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</si>
  <si>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</si>
  <si>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</si>
  <si>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</si>
  <si>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</si>
  <si>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</si>
  <si>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</si>
  <si>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</si>
  <si>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</si>
  <si>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</si>
  <si>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</si>
  <si>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</si>
  <si>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</si>
  <si>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</si>
  <si>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</si>
  <si>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</si>
  <si>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</si>
  <si>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</si>
  <si>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</si>
  <si>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</si>
  <si>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</si>
  <si>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</si>
  <si>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</si>
  <si>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</si>
  <si>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</si>
  <si>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</si>
  <si>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</si>
  <si>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</si>
  <si>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</si>
  <si>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</si>
  <si>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</si>
  <si>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</si>
  <si>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</si>
  <si>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</si>
  <si>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</si>
  <si>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</si>
  <si>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</si>
  <si>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</si>
  <si>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</si>
  <si>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</si>
  <si>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</si>
  <si>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</si>
  <si>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</si>
  <si>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</si>
  <si>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</si>
  <si>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</si>
  <si>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</si>
  <si>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</si>
  <si>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</si>
  <si>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</si>
  <si>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</si>
  <si>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</si>
  <si>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</si>
  <si>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</si>
  <si>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</si>
  <si>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</si>
  <si>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</si>
  <si>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</si>
  <si>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</si>
  <si>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</si>
  <si>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</si>
  <si>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</si>
  <si>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</si>
  <si>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</si>
  <si>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</si>
  <si>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</si>
  <si>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</si>
  <si>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</si>
  <si>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</si>
  <si>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</si>
  <si>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</si>
  <si>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</si>
  <si>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</si>
  <si>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</si>
  <si>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</si>
  <si>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</si>
  <si>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</si>
  <si>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</si>
  <si>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</si>
  <si>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</si>
  <si>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</si>
  <si>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</si>
  <si>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</si>
  <si>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</si>
  <si>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</si>
  <si>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</si>
  <si>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</si>
  <si>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</si>
  <si>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</si>
  <si>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</si>
  <si>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</si>
  <si>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</si>
  <si>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</si>
  <si>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</si>
  <si>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</si>
  <si>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</si>
  <si>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</si>
  <si>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</si>
  <si>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</si>
  <si>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</si>
  <si>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</si>
  <si>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</si>
  <si>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</si>
  <si>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</si>
  <si>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</si>
  <si>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</si>
  <si>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</si>
  <si>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</si>
  <si>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</si>
  <si>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</si>
  <si>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</si>
  <si>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</si>
  <si>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</si>
  <si>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</si>
  <si>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</si>
  <si>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</si>
  <si>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</si>
  <si>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</si>
  <si>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</si>
  <si>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</si>
  <si>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</si>
  <si>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</si>
  <si>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</si>
  <si>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</si>
  <si>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</si>
  <si>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</si>
  <si>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</si>
  <si>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</si>
  <si>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</si>
  <si>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</si>
  <si>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</si>
  <si>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</si>
  <si>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</si>
  <si>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</si>
  <si>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</si>
  <si>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</si>
  <si>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</si>
  <si>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</si>
  <si>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</si>
  <si>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</si>
  <si>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</si>
  <si>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</si>
  <si>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</si>
  <si>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</si>
  <si>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</si>
  <si>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</si>
  <si>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</si>
  <si>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</si>
  <si>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</si>
  <si>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</si>
  <si>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</si>
  <si>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</si>
  <si>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</si>
  <si>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</si>
  <si>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</si>
  <si>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</si>
  <si>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</si>
  <si>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</si>
  <si>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</si>
  <si>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</si>
  <si>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</si>
  <si>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</si>
  <si>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</si>
  <si>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</si>
  <si>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</si>
  <si>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</si>
  <si>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</si>
  <si>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</si>
  <si>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</si>
  <si>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</si>
  <si>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</si>
  <si>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</si>
  <si>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</si>
  <si>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</si>
  <si>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</si>
  <si>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</si>
  <si>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</si>
  <si>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</si>
  <si>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</si>
  <si>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</si>
  <si>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</si>
  <si>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</si>
  <si>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</si>
  <si>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</si>
  <si>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</si>
  <si>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</si>
  <si>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</si>
  <si>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</si>
  <si>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</si>
  <si>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</si>
  <si>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</si>
  <si>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</si>
  <si>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</si>
  <si>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</si>
  <si>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</si>
  <si>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</si>
  <si>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</si>
  <si>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</si>
  <si>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</si>
  <si>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</si>
  <si>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</si>
  <si>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</si>
  <si>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</si>
  <si>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</si>
  <si>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</si>
  <si>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</si>
  <si>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</si>
  <si>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</si>
  <si>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</si>
  <si>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</si>
  <si>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</si>
  <si>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</si>
  <si>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</si>
  <si>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</si>
  <si>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</si>
  <si>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</si>
  <si>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</si>
  <si>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</si>
  <si>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</si>
  <si>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</si>
  <si>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</si>
  <si>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</si>
  <si>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</si>
  <si>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</si>
  <si>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</si>
  <si>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</si>
  <si>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</si>
  <si>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</si>
  <si>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</si>
  <si>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</si>
  <si>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</si>
  <si>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</si>
  <si>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</si>
  <si>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</si>
  <si>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</si>
  <si>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</si>
  <si>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</si>
  <si>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</si>
  <si>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</si>
  <si>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</si>
  <si>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</si>
  <si>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</si>
  <si>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</si>
  <si>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</si>
  <si>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</si>
  <si>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</si>
  <si>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</si>
  <si>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</si>
  <si>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</si>
  <si>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</si>
  <si>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</si>
  <si>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</si>
  <si>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</si>
  <si>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</si>
  <si>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</si>
  <si>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</si>
  <si>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</si>
  <si>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</si>
  <si>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</si>
  <si>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</si>
  <si>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</si>
  <si>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</si>
  <si>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</si>
  <si>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</si>
  <si>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</si>
  <si>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</si>
  <si>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</si>
  <si>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</si>
  <si>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</si>
  <si>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</si>
  <si>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</si>
  <si>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</si>
  <si>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</si>
  <si>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</si>
  <si>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</si>
  <si>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</si>
  <si>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</si>
  <si>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</si>
  <si>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</si>
  <si>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</si>
  <si>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</si>
  <si>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</si>
  <si>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</si>
  <si>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</si>
  <si>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</si>
  <si>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</si>
  <si>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</si>
  <si>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</si>
  <si>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</si>
  <si>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</si>
  <si>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</si>
  <si>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</si>
  <si>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</si>
  <si>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</si>
  <si>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</si>
  <si>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</si>
  <si>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</si>
  <si>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</si>
  <si>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</si>
  <si>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</si>
  <si>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</si>
  <si>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</si>
  <si>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</si>
  <si>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</si>
  <si>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</si>
  <si>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</si>
  <si>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</si>
  <si>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</si>
  <si>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</si>
  <si>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</si>
  <si>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</si>
  <si>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</si>
  <si>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</si>
  <si>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</si>
  <si>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</si>
  <si>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</si>
  <si>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</si>
  <si>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</si>
  <si>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</si>
  <si>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</si>
  <si>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</si>
  <si>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</si>
  <si>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</si>
  <si>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</si>
  <si>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</si>
  <si>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</si>
  <si>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</si>
  <si>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</si>
  <si>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</si>
  <si>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</si>
  <si>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</si>
  <si>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</si>
  <si>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</si>
  <si>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</si>
  <si>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</si>
  <si>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</si>
  <si>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</si>
  <si>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</si>
  <si>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</si>
  <si>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</si>
  <si>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</si>
  <si>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</si>
  <si>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</si>
  <si>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</si>
  <si>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</si>
  <si>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</si>
  <si>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</si>
  <si>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</si>
  <si>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</si>
  <si>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</si>
  <si>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</si>
  <si>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</si>
  <si>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</si>
  <si>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</si>
  <si>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</si>
  <si>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</si>
  <si>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</si>
  <si>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</si>
  <si>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</si>
  <si>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</si>
  <si>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</si>
  <si>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</si>
  <si>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</si>
  <si>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</si>
  <si>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</si>
  <si>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</si>
  <si>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</si>
  <si>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</si>
  <si>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</si>
  <si>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</si>
  <si>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</si>
  <si>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</si>
  <si>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</si>
  <si>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</si>
  <si>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</si>
  <si>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</si>
  <si>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</si>
  <si>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</si>
  <si>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</si>
  <si>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</si>
  <si>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</si>
  <si>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</si>
  <si>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</si>
  <si>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</si>
  <si>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</si>
  <si>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</si>
  <si>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</si>
  <si>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</si>
  <si>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</si>
  <si>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</si>
  <si>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</si>
  <si>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</si>
  <si>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</si>
  <si>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</si>
  <si>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</si>
  <si>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</si>
  <si>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</si>
  <si>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</si>
  <si>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</si>
  <si>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</si>
  <si>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</si>
  <si>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</si>
  <si>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</si>
  <si>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</si>
  <si>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</si>
  <si>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</si>
  <si>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</si>
  <si>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</si>
  <si>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</si>
  <si>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</si>
  <si>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</si>
  <si>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</si>
  <si>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</si>
  <si>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</si>
  <si>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</si>
  <si>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</si>
  <si>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</si>
  <si>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</si>
  <si>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</si>
  <si>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</si>
  <si>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</si>
  <si>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</si>
  <si>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</si>
  <si>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</si>
  <si>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</si>
  <si>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</si>
  <si>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</si>
  <si>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</si>
  <si>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</si>
  <si>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</si>
  <si>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</si>
  <si>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</si>
  <si>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</si>
  <si>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</si>
  <si>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</si>
  <si>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</si>
  <si>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</si>
  <si>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</si>
  <si>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</si>
  <si>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</si>
  <si>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</si>
  <si>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</si>
  <si>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</si>
  <si>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</si>
  <si>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</si>
  <si>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</si>
  <si>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</si>
  <si>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</si>
  <si>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</si>
  <si>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</si>
  <si>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</si>
  <si>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</si>
  <si>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</si>
  <si>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</si>
  <si>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</si>
  <si>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</si>
  <si>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</si>
  <si>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</si>
  <si>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</si>
  <si>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</si>
  <si>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</si>
  <si>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</si>
  <si>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</si>
  <si>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</si>
  <si>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</si>
  <si>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</si>
  <si>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</si>
  <si>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</si>
  <si>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</si>
  <si>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</si>
  <si>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</si>
  <si>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</si>
  <si>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</si>
  <si>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</si>
  <si>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</si>
  <si>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</si>
  <si>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</si>
  <si>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</si>
  <si>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</si>
  <si>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</si>
  <si>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</si>
  <si>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</si>
  <si>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</si>
  <si>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</si>
  <si>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</si>
  <si>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</si>
  <si>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</si>
  <si>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</si>
  <si>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</si>
  <si>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</si>
  <si>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</si>
  <si>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</si>
  <si>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</si>
  <si>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</si>
  <si>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</si>
  <si>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</si>
  <si>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</si>
  <si>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</si>
  <si>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</si>
  <si>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</si>
  <si>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</si>
  <si>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</si>
  <si>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</si>
  <si>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</si>
  <si>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</si>
  <si>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</si>
  <si>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</si>
  <si>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</si>
  <si>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</si>
  <si>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</si>
  <si>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</si>
  <si>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</si>
  <si>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</si>
  <si>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</si>
  <si>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</si>
  <si>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</si>
  <si>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</si>
  <si>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</si>
  <si>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</si>
  <si>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</si>
  <si>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</si>
  <si>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</si>
  <si>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</si>
  <si>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</si>
  <si>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</si>
  <si>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</si>
  <si>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</si>
  <si>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</si>
  <si>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</si>
  <si>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</si>
  <si>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</si>
  <si>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</si>
  <si>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</si>
  <si>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</si>
  <si>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</si>
  <si>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</si>
  <si>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</si>
  <si>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</si>
  <si>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</si>
  <si>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</si>
  <si>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</si>
  <si>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</si>
  <si>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</si>
  <si>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</si>
  <si>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</si>
  <si>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</si>
  <si>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</si>
  <si>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</si>
  <si>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</si>
  <si>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</si>
  <si>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</si>
  <si>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</si>
  <si>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</si>
  <si>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</si>
  <si>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</si>
  <si>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</si>
  <si>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</si>
  <si>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</si>
  <si>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</si>
  <si>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</si>
  <si>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</si>
  <si>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</si>
  <si>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</si>
  <si>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</si>
  <si>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</si>
  <si>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</si>
  <si>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</si>
  <si>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</si>
  <si>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</si>
  <si>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</si>
  <si>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</si>
  <si>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</si>
  <si>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</si>
  <si>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</si>
  <si>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</si>
  <si>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</si>
  <si>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</si>
  <si>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</si>
  <si>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</si>
  <si>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</si>
  <si>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</si>
  <si>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</si>
  <si>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</si>
  <si>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</si>
  <si>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</si>
  <si>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</si>
  <si>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</si>
  <si>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</si>
  <si>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</si>
  <si>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</si>
  <si>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</si>
  <si>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</si>
  <si>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</si>
  <si>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</si>
  <si>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</si>
  <si>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</si>
  <si>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</si>
  <si>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</si>
  <si>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</si>
  <si>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</si>
  <si>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</si>
  <si>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</si>
  <si>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</si>
  <si>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</si>
  <si>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</si>
  <si>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</si>
  <si>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</si>
  <si>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</si>
  <si>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</si>
  <si>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</si>
  <si>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</si>
  <si>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</si>
  <si>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</si>
  <si>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</si>
  <si>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</si>
  <si>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</si>
  <si>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</si>
  <si>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</si>
  <si>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</si>
  <si>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</si>
  <si>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</si>
  <si>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</si>
  <si>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</si>
  <si>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</si>
  <si>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</si>
  <si>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</si>
  <si>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</si>
  <si>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</si>
  <si>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</si>
  <si>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</si>
  <si>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</si>
  <si>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</si>
  <si>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</si>
  <si>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</si>
  <si>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</si>
  <si>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</si>
  <si>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</si>
  <si>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</si>
  <si>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</si>
  <si>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</si>
  <si>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</si>
  <si>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</si>
  <si>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</si>
  <si>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</si>
  <si>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</si>
  <si>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</si>
  <si>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</si>
  <si>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</si>
  <si>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</si>
  <si>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</si>
  <si>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</si>
  <si>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</si>
  <si>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</si>
  <si>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</si>
  <si>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</si>
  <si>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</si>
  <si>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</si>
  <si>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</si>
  <si>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</si>
  <si>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</si>
  <si>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</si>
  <si>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</si>
  <si>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</si>
  <si>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</si>
  <si>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</si>
  <si>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</si>
  <si>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</si>
  <si>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</si>
  <si>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</si>
  <si>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</si>
  <si>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</si>
  <si>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</si>
  <si>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</si>
  <si>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</si>
  <si>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</si>
  <si>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</si>
  <si>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</si>
  <si>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</si>
  <si>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</si>
  <si>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</si>
  <si>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</si>
  <si>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</si>
  <si>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</si>
  <si>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</si>
  <si>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</si>
  <si>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</si>
  <si>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</si>
  <si>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</si>
  <si>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</si>
  <si>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</si>
  <si>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</si>
  <si>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</si>
  <si>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</si>
  <si>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</si>
  <si>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</si>
  <si>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</si>
  <si>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</si>
  <si>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</si>
  <si>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</si>
  <si>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</si>
  <si>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</si>
  <si>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</si>
  <si>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</si>
  <si>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</si>
  <si>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</si>
  <si>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</si>
  <si>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</si>
  <si>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</si>
  <si>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</si>
  <si>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</si>
  <si>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</si>
  <si>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</si>
  <si>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</si>
  <si>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</si>
  <si>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</si>
  <si>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</si>
  <si>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</si>
  <si>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</si>
  <si>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</si>
  <si>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</si>
  <si>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</si>
  <si>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</si>
  <si>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</si>
  <si>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</si>
  <si>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</si>
  <si>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</si>
  <si>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</si>
  <si>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</si>
  <si>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</si>
  <si>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</si>
  <si>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</si>
  <si>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</si>
  <si>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</si>
  <si>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</si>
  <si>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</si>
  <si>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</si>
  <si>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</si>
  <si>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</si>
  <si>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</si>
  <si>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</si>
  <si>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</si>
  <si>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</si>
  <si>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</si>
  <si>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</si>
  <si>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</si>
  <si>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</si>
  <si>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</si>
  <si>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</si>
  <si>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</si>
  <si>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</si>
  <si>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</si>
  <si>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</si>
  <si>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</si>
  <si>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</si>
  <si>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</si>
  <si>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</si>
  <si>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</si>
  <si>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</si>
  <si>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</si>
  <si>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</si>
  <si>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</si>
  <si>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</si>
  <si>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</si>
  <si>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</si>
  <si>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</si>
  <si>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</si>
  <si>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</si>
  <si>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</si>
  <si>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</si>
  <si>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</si>
  <si>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</si>
  <si>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</si>
  <si>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</si>
  <si>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</si>
  <si>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</si>
  <si>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</si>
  <si>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</si>
  <si>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</si>
  <si>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</si>
  <si>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</si>
  <si>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</si>
  <si>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</si>
  <si>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</si>
  <si>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</si>
  <si>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</si>
  <si>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</si>
  <si>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</si>
  <si>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</si>
  <si>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</si>
  <si>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</si>
  <si>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</si>
  <si>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</si>
  <si>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</si>
  <si>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</si>
  <si>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</si>
  <si>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</si>
  <si>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</si>
  <si>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</si>
  <si>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</si>
  <si>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</si>
  <si>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</si>
  <si>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</si>
  <si>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</si>
  <si>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</si>
  <si>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</si>
  <si>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</si>
  <si>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</si>
  <si>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</si>
  <si>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</si>
  <si>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</si>
  <si>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</si>
  <si>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</si>
  <si>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</si>
  <si>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</si>
  <si>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</si>
  <si>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</si>
  <si>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</si>
  <si>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</si>
  <si>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</si>
  <si>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</si>
  <si>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</si>
  <si>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</si>
  <si>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</si>
  <si>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</si>
  <si>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</si>
  <si>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</si>
  <si>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</si>
  <si>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</si>
  <si>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</si>
  <si>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</si>
  <si>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</si>
  <si>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</si>
  <si>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</si>
  <si>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</si>
  <si>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</si>
  <si>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</si>
  <si>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</si>
  <si>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</si>
  <si>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</si>
  <si>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</si>
  <si>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</si>
  <si>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</si>
  <si>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</si>
  <si>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</si>
  <si>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</si>
  <si>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</si>
  <si>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</si>
  <si>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</si>
  <si>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</si>
  <si>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</si>
  <si>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</si>
  <si>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</si>
  <si>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</si>
  <si>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</si>
  <si>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</si>
  <si>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</si>
  <si>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</si>
  <si>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</si>
  <si>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</si>
  <si>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</si>
  <si>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</si>
  <si>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</si>
  <si>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</si>
  <si>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</si>
  <si>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</si>
  <si>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</si>
  <si>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</si>
  <si>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</si>
  <si>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</si>
  <si>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</si>
  <si>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</si>
  <si>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</si>
  <si>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</si>
  <si>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</si>
  <si>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</si>
  <si>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</si>
  <si>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</si>
  <si>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</si>
  <si>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</si>
  <si>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</si>
  <si>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</si>
  <si>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</si>
  <si>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</si>
  <si>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</si>
  <si>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</si>
  <si>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</si>
  <si>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</si>
  <si>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</si>
  <si>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</si>
  <si>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</si>
  <si>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</si>
  <si>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</si>
  <si>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</si>
  <si>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</si>
  <si>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</si>
  <si>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</si>
  <si>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</si>
  <si>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</si>
  <si>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</si>
  <si>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</si>
  <si>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</si>
  <si>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</si>
  <si>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</si>
  <si>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</si>
  <si>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</si>
  <si>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</si>
  <si>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</si>
  <si>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</si>
  <si>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</si>
  <si>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</si>
  <si>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</si>
  <si>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</si>
  <si>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</si>
  <si>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</si>
  <si>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</si>
  <si>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</si>
  <si>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</si>
  <si>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</si>
  <si>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</si>
  <si>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</si>
  <si>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</si>
  <si>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</si>
  <si>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</si>
  <si>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</si>
  <si>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</si>
  <si>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</si>
  <si>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</si>
  <si>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</si>
  <si>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</si>
  <si>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</si>
  <si>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</si>
  <si>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</si>
  <si>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</si>
  <si>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</si>
  <si>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</si>
  <si>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</si>
  <si>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</si>
  <si>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</si>
  <si>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</si>
  <si>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</si>
  <si>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</si>
  <si>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</si>
  <si>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</si>
  <si>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</si>
  <si>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</si>
  <si>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</si>
  <si>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</si>
  <si>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</si>
  <si>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</si>
  <si>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</si>
  <si>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</si>
  <si>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</si>
  <si>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</si>
  <si>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</si>
  <si>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</si>
  <si>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</si>
  <si>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</si>
  <si>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</si>
  <si>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</si>
  <si>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</si>
  <si>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</si>
  <si>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</si>
  <si>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</si>
  <si>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</si>
  <si>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</si>
  <si>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</si>
  <si>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</si>
  <si>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</si>
  <si>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</si>
  <si>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</si>
  <si>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</si>
  <si>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</si>
  <si>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</si>
  <si>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</si>
  <si>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</si>
  <si>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</si>
  <si>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</si>
  <si>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</si>
  <si>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</si>
  <si>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</si>
  <si>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</si>
  <si>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</si>
  <si>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</si>
  <si>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</si>
  <si>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</si>
  <si>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</si>
  <si>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</si>
  <si>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</si>
  <si>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</si>
  <si>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</si>
  <si>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</si>
  <si>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</si>
  <si>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</si>
  <si>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</si>
  <si>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</si>
  <si>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</si>
  <si>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</si>
  <si>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</si>
  <si>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</si>
  <si>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</si>
  <si>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</si>
  <si>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</si>
  <si>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</si>
  <si>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</si>
  <si>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</si>
  <si>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</si>
  <si>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</si>
  <si>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</si>
  <si>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</si>
  <si>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</si>
  <si>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</si>
  <si>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</si>
  <si>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</si>
  <si>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</si>
  <si>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</si>
  <si>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</si>
  <si>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</si>
  <si>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</si>
  <si>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</si>
  <si>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</si>
  <si>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</si>
  <si>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</si>
  <si>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</si>
  <si>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</si>
  <si>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</si>
  <si>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</si>
  <si>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</si>
  <si>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</si>
  <si>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</si>
  <si>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</si>
  <si>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</si>
  <si>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</si>
  <si>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</si>
  <si>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</si>
  <si>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</si>
  <si>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</si>
  <si>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</si>
  <si>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</si>
  <si>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</si>
  <si>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</si>
  <si>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</si>
  <si>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</si>
  <si>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</si>
  <si>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</si>
  <si>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</si>
  <si>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</si>
  <si>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</si>
  <si>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</si>
  <si>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</si>
  <si>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</si>
  <si>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</si>
  <si>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</si>
  <si>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</si>
  <si>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</si>
  <si>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</si>
  <si>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</si>
  <si>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</si>
  <si>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</si>
  <si>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</si>
  <si>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</si>
  <si>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</si>
  <si>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</si>
  <si>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</si>
  <si>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</si>
  <si>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</si>
  <si>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</si>
  <si>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</si>
  <si>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</si>
  <si>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</si>
  <si>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</si>
  <si>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</si>
  <si>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</si>
  <si>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</si>
  <si>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</si>
  <si>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</si>
  <si>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</si>
  <si>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</si>
  <si>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</si>
  <si>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</si>
  <si>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</si>
  <si>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</si>
  <si>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</si>
  <si>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</si>
  <si>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</si>
  <si>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</si>
  <si>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</si>
  <si>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</si>
  <si>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</si>
  <si>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</si>
  <si>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</si>
  <si>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</si>
  <si>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</si>
  <si>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</si>
  <si>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</si>
  <si>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</si>
  <si>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</si>
  <si>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</si>
  <si>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</si>
  <si>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</si>
  <si>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</si>
  <si>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</si>
  <si>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</si>
  <si>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</si>
  <si>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</si>
  <si>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</si>
  <si>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</si>
  <si>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</si>
  <si>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</si>
  <si>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</si>
  <si>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</si>
  <si>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</si>
  <si>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</si>
  <si>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</si>
  <si>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</si>
  <si>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</si>
  <si>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</si>
  <si>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</si>
  <si>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</si>
  <si>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</si>
  <si>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</si>
  <si>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</si>
  <si>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</si>
  <si>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</si>
  <si>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</si>
  <si>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</si>
  <si>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</si>
  <si>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</si>
  <si>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</si>
  <si>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</si>
  <si>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</si>
  <si>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</si>
  <si>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</si>
  <si>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</si>
  <si>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</si>
  <si>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</si>
  <si>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</si>
  <si>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</si>
  <si>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</si>
  <si>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</si>
  <si>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</si>
  <si>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</si>
  <si>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</si>
  <si>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</si>
  <si>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</si>
  <si>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</si>
  <si>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</si>
  <si>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</si>
  <si>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</si>
  <si>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</si>
  <si>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</si>
  <si>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</si>
  <si>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</si>
  <si>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</si>
  <si>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</si>
  <si>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</si>
  <si>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</si>
  <si>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</si>
  <si>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</si>
  <si>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</si>
  <si>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</si>
  <si>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</si>
  <si>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</si>
  <si>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</si>
  <si>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</si>
  <si>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</si>
  <si>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</si>
  <si>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</si>
  <si>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</si>
  <si>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</si>
  <si>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</si>
  <si>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</si>
  <si>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</si>
  <si>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</si>
  <si>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</si>
  <si>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</si>
  <si>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</si>
  <si>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</si>
  <si>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</si>
  <si>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</si>
  <si>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</si>
  <si>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</si>
  <si>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</si>
  <si>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</si>
  <si>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</si>
  <si>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</si>
  <si>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</si>
  <si>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</si>
  <si>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</si>
  <si>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</si>
  <si>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</si>
  <si>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</si>
  <si>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</si>
  <si>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</si>
  <si>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</si>
  <si>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</si>
  <si>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</si>
  <si>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</si>
  <si>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</si>
  <si>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</si>
  <si>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</si>
  <si>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</si>
  <si>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</si>
  <si>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</si>
  <si>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</si>
  <si>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</si>
  <si>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</si>
  <si>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</si>
  <si>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</si>
  <si>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</si>
  <si>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</si>
  <si>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</si>
  <si>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</si>
  <si>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</si>
  <si>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</si>
  <si>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</si>
  <si>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</si>
  <si>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</si>
  <si>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</si>
  <si>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</si>
  <si>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</si>
  <si>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</si>
  <si>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</si>
  <si>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</si>
  <si>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</si>
  <si>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</si>
  <si>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</si>
  <si>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</si>
  <si>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</si>
  <si>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</si>
  <si>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</si>
  <si>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</si>
  <si>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</si>
  <si>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</si>
  <si>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</si>
  <si>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</si>
  <si>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</si>
  <si>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</si>
  <si>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</si>
  <si>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</si>
  <si>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</si>
  <si>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</si>
  <si>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</si>
  <si>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</si>
  <si>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</si>
  <si>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</si>
  <si>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</si>
  <si>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</si>
  <si>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</si>
  <si>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</si>
  <si>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</si>
  <si>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</si>
  <si>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</si>
  <si>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</si>
  <si>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</si>
  <si>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</si>
  <si>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</si>
  <si>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</si>
  <si>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</si>
  <si>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</si>
  <si>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</si>
  <si>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</si>
  <si>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</si>
  <si>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</si>
  <si>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</si>
  <si>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</si>
  <si>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</si>
  <si>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</si>
  <si>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</si>
  <si>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</si>
  <si>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</si>
  <si>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</si>
  <si>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</si>
  <si>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</si>
  <si>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</si>
  <si>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</si>
  <si>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</si>
  <si>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</si>
  <si>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</si>
  <si>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</si>
  <si>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</si>
  <si>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</si>
  <si>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</si>
  <si>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</si>
  <si>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</si>
  <si>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</si>
  <si>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</si>
  <si>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</si>
  <si>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</si>
  <si>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</si>
  <si>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</si>
  <si>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</si>
  <si>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</si>
  <si>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</si>
  <si>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</si>
  <si>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</si>
  <si>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</si>
  <si>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</si>
  <si>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</si>
  <si>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</si>
  <si>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</si>
  <si>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</si>
  <si>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</si>
  <si>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</si>
  <si>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</si>
  <si>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</si>
  <si>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</si>
  <si>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</si>
  <si>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</si>
  <si>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</si>
  <si>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</si>
  <si>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</si>
  <si>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</si>
  <si>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</si>
  <si>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</si>
  <si>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</si>
  <si>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</si>
  <si>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</si>
  <si>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</si>
  <si>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</si>
  <si>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</si>
  <si>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</si>
  <si>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</si>
  <si>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</si>
  <si>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</si>
  <si>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</si>
  <si>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</si>
  <si>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</si>
  <si>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</si>
  <si>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</si>
  <si>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</si>
  <si>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</si>
  <si>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</si>
  <si>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</si>
  <si>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</si>
  <si>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</si>
  <si>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</si>
  <si>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</si>
  <si>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</si>
  <si>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</si>
  <si>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</si>
  <si>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</si>
  <si>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</si>
  <si>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</si>
  <si>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</si>
  <si>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</si>
  <si>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</si>
  <si>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</si>
  <si>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</si>
  <si>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</si>
  <si>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</si>
  <si>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</si>
  <si>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</si>
  <si>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</si>
  <si>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</si>
  <si>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</si>
  <si>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</si>
  <si>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</si>
  <si>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</si>
  <si>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</si>
  <si>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</si>
  <si>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</si>
  <si>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</si>
  <si>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</si>
  <si>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</si>
  <si>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</si>
  <si>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</si>
  <si>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</si>
  <si>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</si>
  <si>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</si>
  <si>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</si>
  <si>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</si>
  <si>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</si>
  <si>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</si>
  <si>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</si>
  <si>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</si>
  <si>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</si>
  <si>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</si>
  <si>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</si>
  <si>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</si>
  <si>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</si>
  <si>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</si>
  <si>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</si>
  <si>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</si>
  <si>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</si>
  <si>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</si>
  <si>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</si>
  <si>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</si>
  <si>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</si>
  <si>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</si>
  <si>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</si>
  <si>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</si>
  <si>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</si>
  <si>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</si>
  <si>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</si>
  <si>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</si>
  <si>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</si>
  <si>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</si>
  <si>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</si>
  <si>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</si>
  <si>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</si>
  <si>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</si>
  <si>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</si>
  <si>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</si>
  <si>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</si>
  <si>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</si>
  <si>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</si>
  <si>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</si>
  <si>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</si>
  <si>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</si>
  <si>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</si>
  <si>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</si>
  <si>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</si>
  <si>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</si>
  <si>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</si>
  <si>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</si>
  <si>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</si>
  <si>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</si>
  <si>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</si>
  <si>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</si>
  <si>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</si>
  <si>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</si>
  <si>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</si>
  <si>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</si>
  <si>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</si>
  <si>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</si>
  <si>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</si>
  <si>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</si>
  <si>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</si>
  <si>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</si>
  <si>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</si>
  <si>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</si>
  <si>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</si>
  <si>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</si>
  <si>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</si>
  <si>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</si>
  <si>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</si>
  <si>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</si>
  <si>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</si>
  <si>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</si>
  <si>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</si>
  <si>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</si>
  <si>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</si>
  <si>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</si>
  <si>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</si>
  <si>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</si>
  <si>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</si>
  <si>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</si>
  <si>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</si>
  <si>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</si>
  <si>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</si>
  <si>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</si>
  <si>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</si>
  <si>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</si>
  <si>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</si>
  <si>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</si>
  <si>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</si>
  <si>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</si>
  <si>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</si>
  <si>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</si>
  <si>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</si>
  <si>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</si>
  <si>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</si>
  <si>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</si>
  <si>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</si>
  <si>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</si>
  <si>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</si>
  <si>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</si>
  <si>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</si>
  <si>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</si>
  <si>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</si>
  <si>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</si>
  <si>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</si>
  <si>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</si>
  <si>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</si>
  <si>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</si>
  <si>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</si>
  <si>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</si>
  <si>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</si>
  <si>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</si>
  <si>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</si>
  <si>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</si>
  <si>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</si>
  <si>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</si>
  <si>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</si>
  <si>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</si>
  <si>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</si>
  <si>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</si>
  <si>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</si>
  <si>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</si>
  <si>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</si>
  <si>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</si>
  <si>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</si>
  <si>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</si>
  <si>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</si>
  <si>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</si>
  <si>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</si>
  <si>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</si>
  <si>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</si>
  <si>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</si>
  <si>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</si>
  <si>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</si>
  <si>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</si>
  <si>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</si>
  <si>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</si>
  <si>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</si>
  <si>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</si>
  <si>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</si>
  <si>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</si>
  <si>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</si>
  <si>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</si>
  <si>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</si>
  <si>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</si>
  <si>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</si>
  <si>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</si>
  <si>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</si>
  <si>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</si>
  <si>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</si>
  <si>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</si>
  <si>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</si>
  <si>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</si>
  <si>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</si>
  <si>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</si>
  <si>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</si>
  <si>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</si>
  <si>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</si>
  <si>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</si>
  <si>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</si>
  <si>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</si>
  <si>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</si>
  <si>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</si>
  <si>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</si>
  <si>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</si>
  <si>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</si>
  <si>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</si>
  <si>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</si>
  <si>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</si>
  <si>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</si>
  <si>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</si>
  <si>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</si>
  <si>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</si>
  <si>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</si>
  <si>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</si>
  <si>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</si>
  <si>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</si>
  <si>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</si>
  <si>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</si>
  <si>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</si>
  <si>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</si>
  <si>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</si>
  <si>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</si>
  <si>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</si>
  <si>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</si>
  <si>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</si>
  <si>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</si>
  <si>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</si>
  <si>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</si>
  <si>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</si>
  <si>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</si>
  <si>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</si>
  <si>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</si>
  <si>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</si>
  <si>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</si>
  <si>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</si>
  <si>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</si>
  <si>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</si>
  <si>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</si>
  <si>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</si>
  <si>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</si>
  <si>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</si>
  <si>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</si>
  <si>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</si>
  <si>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</si>
  <si>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</si>
  <si>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</si>
  <si>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</si>
  <si>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</si>
  <si>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</si>
  <si>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</si>
  <si>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</si>
  <si>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</si>
  <si>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</si>
  <si>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</si>
  <si>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</si>
  <si>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</si>
  <si>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</si>
  <si>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</si>
  <si>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</si>
  <si>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</si>
  <si>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</si>
  <si>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</si>
  <si>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</si>
  <si>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</si>
  <si>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</si>
  <si>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</si>
  <si>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</si>
  <si>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</si>
  <si>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</si>
  <si>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</si>
  <si>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</si>
  <si>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</si>
  <si>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</si>
  <si>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</si>
  <si>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</si>
  <si>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</si>
  <si>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</si>
  <si>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</si>
  <si>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</si>
  <si>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</si>
  <si>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</si>
  <si>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</si>
  <si>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</si>
  <si>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</si>
  <si>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</si>
  <si>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</si>
  <si>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</si>
  <si>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</si>
  <si>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</si>
  <si>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</si>
  <si>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</si>
  <si>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</si>
  <si>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</si>
  <si>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</si>
  <si>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</si>
  <si>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</si>
  <si>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</si>
  <si>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</si>
  <si>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</si>
  <si>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</si>
  <si>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</si>
  <si>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</si>
  <si>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</si>
  <si>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</si>
  <si>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</si>
  <si>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</si>
  <si>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</si>
  <si>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</si>
  <si>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</si>
  <si>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</si>
  <si>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</si>
  <si>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</si>
  <si>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</si>
  <si>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</si>
  <si>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</si>
  <si>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</si>
  <si>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</si>
  <si>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</si>
  <si>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</si>
  <si>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</si>
  <si>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</si>
  <si>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</si>
  <si>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</si>
  <si>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</si>
  <si>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</si>
  <si>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</si>
  <si>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</si>
  <si>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</si>
  <si>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</si>
  <si>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</si>
  <si>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</si>
  <si>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</si>
  <si>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</si>
  <si>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</si>
  <si>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</si>
  <si>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</si>
  <si>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</si>
  <si>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</si>
  <si>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</si>
  <si>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</si>
  <si>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</si>
  <si>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</si>
  <si>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</si>
  <si>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</si>
  <si>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</si>
  <si>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</si>
  <si>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</si>
  <si>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</si>
  <si>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</si>
  <si>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</si>
  <si>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</si>
  <si>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</si>
  <si>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</si>
  <si>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</si>
  <si>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</si>
  <si>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</si>
  <si>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</si>
  <si>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</si>
  <si>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</si>
  <si>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</si>
  <si>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</si>
  <si>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</si>
  <si>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</si>
  <si>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</si>
  <si>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</si>
  <si>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</si>
  <si>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</si>
  <si>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</si>
  <si>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</si>
  <si>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</si>
  <si>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</si>
  <si>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</si>
  <si>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</si>
  <si>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</si>
  <si>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</si>
  <si>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</si>
  <si>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</si>
  <si>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</si>
  <si>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</si>
  <si>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</si>
  <si>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</si>
  <si>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</si>
  <si>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</si>
  <si>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</si>
  <si>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</si>
  <si>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</si>
  <si>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</si>
  <si>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</si>
  <si>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</si>
  <si>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</si>
  <si>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</si>
  <si>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</si>
  <si>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</si>
  <si>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</si>
  <si>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</si>
  <si>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</si>
  <si>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</si>
  <si>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</si>
  <si>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</si>
  <si>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</si>
  <si>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</si>
  <si>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</si>
  <si>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</si>
  <si>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</si>
  <si>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</si>
  <si>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</si>
  <si>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</si>
  <si>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</si>
  <si>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</si>
  <si>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</si>
  <si>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</si>
  <si>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</si>
  <si>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</si>
  <si>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</si>
  <si>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</si>
  <si>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</si>
  <si>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</si>
  <si>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</si>
  <si>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</si>
  <si>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</si>
  <si>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</si>
  <si>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</si>
  <si>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</si>
  <si>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</si>
  <si>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</si>
  <si>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</si>
  <si>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</si>
  <si>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</si>
  <si>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</si>
  <si>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</si>
  <si>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</si>
  <si>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</si>
  <si>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</si>
  <si>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</si>
  <si>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</si>
  <si>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</si>
  <si>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</si>
  <si>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</si>
  <si>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</si>
  <si>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</si>
  <si>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</si>
  <si>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</si>
  <si>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</si>
  <si>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</si>
  <si>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</si>
  <si>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</si>
  <si>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</si>
  <si>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</si>
  <si>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</si>
  <si>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</si>
  <si>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</si>
  <si>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</si>
  <si>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</si>
  <si>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</si>
  <si>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</si>
  <si>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</si>
  <si>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</si>
  <si>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</si>
  <si>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</si>
  <si>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</si>
  <si>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</si>
  <si>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</si>
  <si>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</si>
  <si>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</si>
  <si>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</si>
  <si>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</si>
  <si>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</si>
  <si>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</si>
  <si>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</si>
  <si>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</si>
  <si>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</si>
  <si>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</si>
  <si>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</si>
  <si>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</si>
  <si>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</si>
  <si>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</si>
  <si>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</si>
  <si>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</si>
  <si>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</si>
  <si>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</si>
  <si>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</si>
  <si>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</si>
  <si>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</si>
  <si>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</si>
  <si>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</si>
  <si>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</si>
  <si>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</si>
  <si>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</si>
  <si>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</si>
  <si>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</si>
  <si>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</si>
  <si>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</si>
  <si>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</si>
  <si>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</si>
  <si>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</si>
  <si>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</si>
  <si>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</si>
  <si>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</si>
  <si>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</si>
  <si>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</si>
  <si>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</si>
  <si>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</si>
  <si>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</si>
  <si>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</si>
  <si>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</si>
  <si>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</si>
  <si>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</si>
  <si>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</si>
  <si>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</si>
  <si>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</si>
  <si>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</si>
  <si>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</si>
  <si>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</si>
  <si>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</si>
  <si>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</si>
  <si>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</si>
  <si>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</si>
  <si>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</si>
  <si>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</si>
  <si>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</si>
  <si>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</si>
  <si>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</si>
  <si>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</si>
  <si>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</si>
  <si>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</si>
  <si>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</si>
  <si>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</si>
  <si>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</si>
  <si>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</si>
  <si>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</si>
  <si>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</si>
  <si>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</si>
  <si>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</si>
  <si>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</si>
  <si>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</si>
  <si>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</si>
  <si>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</si>
  <si>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</si>
  <si>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</si>
  <si>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</si>
  <si>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</si>
  <si>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</si>
  <si>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</si>
  <si>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</si>
  <si>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</si>
  <si>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</si>
  <si>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</si>
  <si>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</si>
  <si>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</si>
  <si>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</si>
  <si>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</si>
  <si>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</si>
  <si>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</si>
  <si>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</si>
  <si>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</si>
  <si>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</si>
  <si>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</si>
  <si>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</si>
  <si>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</si>
  <si>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</si>
  <si>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</si>
  <si>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</si>
  <si>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</si>
  <si>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</si>
  <si>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</si>
  <si>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</si>
  <si>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</si>
  <si>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</si>
  <si>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</si>
  <si>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</si>
  <si>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</si>
  <si>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</si>
  <si>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</si>
  <si>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</si>
  <si>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</si>
  <si>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</si>
  <si>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</si>
  <si>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</si>
  <si>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</si>
  <si>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</si>
  <si>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</si>
  <si>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</si>
  <si>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</si>
  <si>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</si>
  <si>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</si>
  <si>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</si>
  <si>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</si>
  <si>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</si>
  <si>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</si>
  <si>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</si>
  <si>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</si>
  <si>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</si>
  <si>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</si>
  <si>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</si>
  <si>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</si>
  <si>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</si>
  <si>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</si>
  <si>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</si>
  <si>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</si>
  <si>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</si>
  <si>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</si>
  <si>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</si>
  <si>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</si>
  <si>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</si>
  <si>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</si>
  <si>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</si>
  <si>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</si>
  <si>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</si>
  <si>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</si>
  <si>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</si>
  <si>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</si>
  <si>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</si>
  <si>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</si>
  <si>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</si>
  <si>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</si>
  <si>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</si>
  <si>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</si>
  <si>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</si>
  <si>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</si>
  <si>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</si>
  <si>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</si>
  <si>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</si>
  <si>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</si>
  <si>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</si>
  <si>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</si>
  <si>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</si>
  <si>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</si>
  <si>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</si>
  <si>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</si>
  <si>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</si>
  <si>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</si>
  <si>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</si>
  <si>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</si>
  <si>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</si>
  <si>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</si>
  <si>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</si>
  <si>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</si>
  <si>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</si>
  <si>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</si>
  <si>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</si>
  <si>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</si>
  <si>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</si>
  <si>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</si>
  <si>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</si>
  <si>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</si>
  <si>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</si>
  <si>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</si>
  <si>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</si>
  <si>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</si>
  <si>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</si>
  <si>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</si>
  <si>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</si>
  <si>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</si>
  <si>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</si>
  <si>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</si>
  <si>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</si>
  <si>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</si>
  <si>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</si>
  <si>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</si>
  <si>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</si>
  <si>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</si>
  <si>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</si>
  <si>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</si>
  <si>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</si>
  <si>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</si>
  <si>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</si>
  <si>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</si>
  <si>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</si>
  <si>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</si>
  <si>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</si>
  <si>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</si>
  <si>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</si>
  <si>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</si>
  <si>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</si>
  <si>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</si>
  <si>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</si>
  <si>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</si>
  <si>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</si>
  <si>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</si>
  <si>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</si>
  <si>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</si>
  <si>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</si>
  <si>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</si>
  <si>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</si>
  <si>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</si>
  <si>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</si>
  <si>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</si>
  <si>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</si>
  <si>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</si>
  <si>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</si>
  <si>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</si>
  <si>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</si>
  <si>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</si>
  <si>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</si>
  <si>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</si>
  <si>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</si>
  <si>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</si>
  <si>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</si>
  <si>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</si>
  <si>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</si>
  <si>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</si>
  <si>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</si>
  <si>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</si>
  <si>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</si>
  <si>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</si>
  <si>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</si>
  <si>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</si>
  <si>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</si>
  <si>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</si>
  <si>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</si>
  <si>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</si>
  <si>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</si>
  <si>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</si>
  <si>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</si>
  <si>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</si>
  <si>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</si>
  <si>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</si>
  <si>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</si>
  <si>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</si>
  <si>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</si>
  <si>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</si>
  <si>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</si>
  <si>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</si>
  <si>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</si>
  <si>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</si>
  <si>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</si>
  <si>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</si>
  <si>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</si>
  <si>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</si>
  <si>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</si>
  <si>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</si>
  <si>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</si>
  <si>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</si>
  <si>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</si>
  <si>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</si>
  <si>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</si>
  <si>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</si>
  <si>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</si>
  <si>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</si>
  <si>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</si>
  <si>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</si>
  <si>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</si>
  <si>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</si>
  <si>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</si>
  <si>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</si>
  <si>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</si>
  <si>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</si>
  <si>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</si>
  <si>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</si>
  <si>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</si>
  <si>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</si>
  <si>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</si>
  <si>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</si>
  <si>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</si>
  <si>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</si>
  <si>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</si>
  <si>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</si>
  <si>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</si>
  <si>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</si>
  <si>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</si>
  <si>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</si>
  <si>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</si>
  <si>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</si>
  <si>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</si>
  <si>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</si>
  <si>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</si>
  <si>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</si>
  <si>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</si>
  <si>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</si>
  <si>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</si>
  <si>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</si>
  <si>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</si>
  <si>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</si>
  <si>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</si>
  <si>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</si>
  <si>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</si>
  <si>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</si>
  <si>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</si>
  <si>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</si>
  <si>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</si>
  <si>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</si>
  <si>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</si>
  <si>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</si>
  <si>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</si>
  <si>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</si>
  <si>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</si>
  <si>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</si>
  <si>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</si>
  <si>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</si>
  <si>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</si>
  <si>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</si>
  <si>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</si>
  <si>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</si>
  <si>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</si>
  <si>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</si>
  <si>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</si>
  <si>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</si>
  <si>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</si>
  <si>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</si>
  <si>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</si>
  <si>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</si>
  <si>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</si>
  <si>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</si>
  <si>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</si>
  <si>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</si>
  <si>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</si>
  <si>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</si>
  <si>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</si>
  <si>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</si>
  <si>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</si>
  <si>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</si>
  <si>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</si>
  <si>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</si>
  <si>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</si>
  <si>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</si>
  <si>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</si>
  <si>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</si>
  <si>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</si>
  <si>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</si>
  <si>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</si>
  <si>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</si>
  <si>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</si>
  <si>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</si>
  <si>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</si>
  <si>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</si>
  <si>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</si>
  <si>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</si>
  <si>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</si>
  <si>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</si>
  <si>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</si>
  <si>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</si>
  <si>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</si>
  <si>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</si>
  <si>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</si>
  <si>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</si>
  <si>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</si>
  <si>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</si>
  <si>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</si>
  <si>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</si>
  <si>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</si>
  <si>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</si>
  <si>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</si>
  <si>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</si>
  <si>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</si>
  <si>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</si>
  <si>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</si>
  <si>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</si>
  <si>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</si>
  <si>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</si>
  <si>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</si>
  <si>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</si>
  <si>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</si>
  <si>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</si>
  <si>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</si>
  <si>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</si>
  <si>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</si>
  <si>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</si>
  <si>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</si>
  <si>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</si>
  <si>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</si>
  <si>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</si>
  <si>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</si>
  <si>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</si>
  <si>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</si>
  <si>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</si>
  <si>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</si>
  <si>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</si>
  <si>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</si>
  <si>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</si>
  <si>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</si>
  <si>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</si>
  <si>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</si>
  <si>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</si>
  <si>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</si>
  <si>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</si>
  <si>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</si>
  <si>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</si>
  <si>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</si>
  <si>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</si>
  <si>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</si>
  <si>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</si>
  <si>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</si>
  <si>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</si>
  <si>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</si>
  <si>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</si>
  <si>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</si>
  <si>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</si>
  <si>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</si>
  <si>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</si>
  <si>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</si>
  <si>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</si>
  <si>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</si>
  <si>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</si>
  <si>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</si>
  <si>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</si>
  <si>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</si>
  <si>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</si>
  <si>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</si>
  <si>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</si>
  <si>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</si>
  <si>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</si>
  <si>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</si>
  <si>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</si>
  <si>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</si>
  <si>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</si>
  <si>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</si>
  <si>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</si>
  <si>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</si>
  <si>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</si>
  <si>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</si>
  <si>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</si>
  <si>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</si>
  <si>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</si>
  <si>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</si>
  <si>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</si>
  <si>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</si>
  <si>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</si>
  <si>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</si>
  <si>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</si>
  <si>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</si>
  <si>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</si>
  <si>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</si>
  <si>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</si>
  <si>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</si>
  <si>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</si>
  <si>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</si>
  <si>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</si>
  <si>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</si>
  <si>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</si>
  <si>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</si>
  <si>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</si>
  <si>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</si>
  <si>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</si>
  <si>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</si>
  <si>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</si>
  <si>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</si>
  <si>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</si>
  <si>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</si>
  <si>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</si>
  <si>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</si>
  <si>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</si>
  <si>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</si>
  <si>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</si>
  <si>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</si>
  <si>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</si>
  <si>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</si>
  <si>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</si>
  <si>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</si>
  <si>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</si>
  <si>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</si>
  <si>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</si>
  <si>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</si>
  <si>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</si>
  <si>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</si>
  <si>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</si>
  <si>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</si>
  <si>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</si>
  <si>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</si>
  <si>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</si>
  <si>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</si>
  <si>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</si>
  <si>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</si>
  <si>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</si>
  <si>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</si>
  <si>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</si>
  <si>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</si>
  <si>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</si>
  <si>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</si>
  <si>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</si>
  <si>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</si>
  <si>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</si>
  <si>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</si>
  <si>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</si>
  <si>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</si>
  <si>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</si>
  <si>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</si>
  <si>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</si>
  <si>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</si>
  <si>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</si>
  <si>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</si>
  <si>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</si>
  <si>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</si>
  <si>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</si>
  <si>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</si>
  <si>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</si>
  <si>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</si>
  <si>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</si>
  <si>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</si>
  <si>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</si>
  <si>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</si>
  <si>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</si>
  <si>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</si>
  <si>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</si>
  <si>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</si>
  <si>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</si>
  <si>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</si>
  <si>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</si>
  <si>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</si>
  <si>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</si>
  <si>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</si>
  <si>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</si>
  <si>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</si>
  <si>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</si>
  <si>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</si>
  <si>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</si>
  <si>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</si>
  <si>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</si>
  <si>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</si>
  <si>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</si>
  <si>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</si>
  <si>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</si>
  <si>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</si>
  <si>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</si>
  <si>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</si>
  <si>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</si>
  <si>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</si>
  <si>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</si>
  <si>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</si>
  <si>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</si>
  <si>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</si>
  <si>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</si>
  <si>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</si>
  <si>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</si>
  <si>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</si>
  <si>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</si>
  <si>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</si>
  <si>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</si>
  <si>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</si>
  <si>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</si>
  <si>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</si>
  <si>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</si>
  <si>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</si>
  <si>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</si>
  <si>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</si>
  <si>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</si>
  <si>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</si>
  <si>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</si>
  <si>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</si>
  <si>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</si>
  <si>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</si>
  <si>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</si>
  <si>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</si>
  <si>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</si>
  <si>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</si>
  <si>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</si>
  <si>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</si>
  <si>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</si>
  <si>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</si>
  <si>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</si>
  <si>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</si>
  <si>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</si>
  <si>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</si>
  <si>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</si>
  <si>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</si>
  <si>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</si>
  <si>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</si>
  <si>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</si>
  <si>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</si>
  <si>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</si>
  <si>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</si>
  <si>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</si>
  <si>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</si>
  <si>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</si>
  <si>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</si>
  <si>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</si>
  <si>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</si>
  <si>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</si>
  <si>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</si>
  <si>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</si>
  <si>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</si>
  <si>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</si>
  <si>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</si>
  <si>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</si>
  <si>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</si>
  <si>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</si>
  <si>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</si>
  <si>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</si>
  <si>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</si>
  <si>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</si>
  <si>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</si>
  <si>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</si>
  <si>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</si>
  <si>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</si>
  <si>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</si>
  <si>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</si>
  <si>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</si>
  <si>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</si>
  <si>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</si>
  <si>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</si>
  <si>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</si>
  <si>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</si>
  <si>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</si>
  <si>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</si>
  <si>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</si>
  <si>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</si>
  <si>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</si>
  <si>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</si>
  <si>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</si>
  <si>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</si>
  <si>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</si>
  <si>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</si>
  <si>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</si>
  <si>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</si>
  <si>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</si>
  <si>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</si>
  <si>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</si>
  <si>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</si>
  <si>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</si>
  <si>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</si>
  <si>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</si>
  <si>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</si>
  <si>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</si>
  <si>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</si>
  <si>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</si>
  <si>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</si>
  <si>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</si>
  <si>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</si>
  <si>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</si>
  <si>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</si>
  <si>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</si>
  <si>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</si>
  <si>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</si>
  <si>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</si>
  <si>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</si>
  <si>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</si>
  <si>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</si>
  <si>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</si>
  <si>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</si>
  <si>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</si>
  <si>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</si>
  <si>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</si>
  <si>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</si>
  <si>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</si>
  <si>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</si>
  <si>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</si>
  <si>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</si>
  <si>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</si>
  <si>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</si>
  <si>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</si>
  <si>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</si>
  <si>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</si>
  <si>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</si>
  <si>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</si>
  <si>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</si>
  <si>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</si>
  <si>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</si>
  <si>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</si>
  <si>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</si>
  <si>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</si>
  <si>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</si>
  <si>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</si>
  <si>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</si>
  <si>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</si>
  <si>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</si>
  <si>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</si>
  <si>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</si>
  <si>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</si>
  <si>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</si>
  <si>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</si>
  <si>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</si>
  <si>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</si>
  <si>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</si>
  <si>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</si>
  <si>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</si>
  <si>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</si>
  <si>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</si>
  <si>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</si>
  <si>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</si>
  <si>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</si>
  <si>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</si>
  <si>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</si>
  <si>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</si>
  <si>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</si>
  <si>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</si>
  <si>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</si>
  <si>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</si>
  <si>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</si>
  <si>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</si>
  <si>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</si>
  <si>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</si>
  <si>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</si>
  <si>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</si>
  <si>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</si>
  <si>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</si>
  <si>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</si>
  <si>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</si>
  <si>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</si>
  <si>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</si>
  <si>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</si>
  <si>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</si>
  <si>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</si>
  <si>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</si>
  <si>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</si>
  <si>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</si>
  <si>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</si>
  <si>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</si>
  <si>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</si>
  <si>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</si>
  <si>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</si>
  <si>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</si>
  <si>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</si>
  <si>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</si>
  <si>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</si>
  <si>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</si>
  <si>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</si>
  <si>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</si>
  <si>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</si>
  <si>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</si>
  <si>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</si>
  <si>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</si>
  <si>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</si>
  <si>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</si>
  <si>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</si>
  <si>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</si>
  <si>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</si>
  <si>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</si>
  <si>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</si>
  <si>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</si>
  <si>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</si>
  <si>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</si>
  <si>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</si>
  <si>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</si>
  <si>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</si>
  <si>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</si>
  <si>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</si>
  <si>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</si>
  <si>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</si>
  <si>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</si>
  <si>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</si>
  <si>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</si>
  <si>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</si>
  <si>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</si>
  <si>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</si>
  <si>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</si>
  <si>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</si>
  <si>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</si>
  <si>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</si>
  <si>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</si>
  <si>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</si>
  <si>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</si>
  <si>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</si>
  <si>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</si>
  <si>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</si>
  <si>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</si>
  <si>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</si>
  <si>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</si>
  <si>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</si>
  <si>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</si>
  <si>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</si>
  <si>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</si>
  <si>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</si>
  <si>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</si>
  <si>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</si>
  <si>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</si>
  <si>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</si>
  <si>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</si>
  <si>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</si>
  <si>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</si>
  <si>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</si>
  <si>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</si>
  <si>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</si>
  <si>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</si>
  <si>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</si>
  <si>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</si>
  <si>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</si>
  <si>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</si>
  <si>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</si>
  <si>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</si>
  <si>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</si>
  <si>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</si>
  <si>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</si>
  <si>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</si>
  <si>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</si>
  <si>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</si>
  <si>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</si>
  <si>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</si>
  <si>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</si>
  <si>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</si>
  <si>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</si>
  <si>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</si>
  <si>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</si>
  <si>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</si>
  <si>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</si>
  <si>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</si>
  <si>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</si>
  <si>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</si>
  <si>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</si>
  <si>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</si>
  <si>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</si>
  <si>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</si>
  <si>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</si>
  <si>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</si>
  <si>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</si>
  <si>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</si>
  <si>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</si>
  <si>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</si>
  <si>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</si>
  <si>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</si>
  <si>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</si>
  <si>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</si>
  <si>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</si>
  <si>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</si>
  <si>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</si>
  <si>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</si>
  <si>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</si>
  <si>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</si>
  <si>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</si>
  <si>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</si>
  <si>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</si>
  <si>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</si>
  <si>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</si>
  <si>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</si>
  <si>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</si>
  <si>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</si>
  <si>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</si>
  <si>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</si>
  <si>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</si>
  <si>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</si>
  <si>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</si>
  <si>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</si>
  <si>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</si>
  <si>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</si>
  <si>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</si>
  <si>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</si>
  <si>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</si>
  <si>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</si>
  <si>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</si>
  <si>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</si>
  <si>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</si>
  <si>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</si>
  <si>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</si>
  <si>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</si>
  <si>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</si>
  <si>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</si>
  <si>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</si>
  <si>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</si>
  <si>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</si>
  <si>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</si>
  <si>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</si>
  <si>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</si>
  <si>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</si>
  <si>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</si>
  <si>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</si>
  <si>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</si>
  <si>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</si>
  <si>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</si>
  <si>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</si>
  <si>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</si>
  <si>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</si>
  <si>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</si>
  <si>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</si>
  <si>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</si>
  <si>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</si>
  <si>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</si>
  <si>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</si>
  <si>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</si>
  <si>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</si>
  <si>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</si>
  <si>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</si>
  <si>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</si>
  <si>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</si>
  <si>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</si>
  <si>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</si>
  <si>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</si>
  <si>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</si>
  <si>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</si>
  <si>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</si>
  <si>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</si>
  <si>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</si>
  <si>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</si>
  <si>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</si>
  <si>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</si>
  <si>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</si>
  <si>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</si>
  <si>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</si>
  <si>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</si>
  <si>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</si>
  <si>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</si>
  <si>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</si>
  <si>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</si>
  <si>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</si>
  <si>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</si>
  <si>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</si>
  <si>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</si>
  <si>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</si>
  <si>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</si>
  <si>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</si>
  <si>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</si>
  <si>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</si>
  <si>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</si>
  <si>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</si>
  <si>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</si>
  <si>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</si>
  <si>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</si>
  <si>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</si>
  <si>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</si>
  <si>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</si>
  <si>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</si>
  <si>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</si>
  <si>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</si>
  <si>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</si>
  <si>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</si>
  <si>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</si>
  <si>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</si>
  <si>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</si>
  <si>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</si>
  <si>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</si>
  <si>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</si>
  <si>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</si>
  <si>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</si>
  <si>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</si>
  <si>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</si>
  <si>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</si>
  <si>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</si>
  <si>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</si>
  <si>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</si>
  <si>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</si>
  <si>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</si>
  <si>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</si>
  <si>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</si>
  <si>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</si>
  <si>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</si>
  <si>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</si>
  <si>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</si>
  <si>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</si>
  <si>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</si>
  <si>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</si>
  <si>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</si>
  <si>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</si>
  <si>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</si>
  <si>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</si>
  <si>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</si>
  <si>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</si>
  <si>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</si>
  <si>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</si>
  <si>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</si>
  <si>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</si>
  <si>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</si>
  <si>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</si>
  <si>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</si>
  <si>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</si>
  <si>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</si>
  <si>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</si>
  <si>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</si>
  <si>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</si>
  <si>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</si>
  <si>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</si>
  <si>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</si>
  <si>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</si>
  <si>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</si>
  <si>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</si>
  <si>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</si>
  <si>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</si>
  <si>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</si>
  <si>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</si>
  <si>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</si>
  <si>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</si>
  <si>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</si>
  <si>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</si>
  <si>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</si>
  <si>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</si>
  <si>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</si>
  <si>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</si>
  <si>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</si>
  <si>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</si>
  <si>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</si>
  <si>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</si>
  <si>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</si>
  <si>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</si>
  <si>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</si>
  <si>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</si>
  <si>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</si>
  <si>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</si>
  <si>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</si>
  <si>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</si>
  <si>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</si>
  <si>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</si>
  <si>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</si>
  <si>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</si>
  <si>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</si>
  <si>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</si>
  <si>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</si>
  <si>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</si>
  <si>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</si>
  <si>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</si>
  <si>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</si>
  <si>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</si>
  <si>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</si>
  <si>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</si>
  <si>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</si>
  <si>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</si>
  <si>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</si>
  <si>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</si>
  <si>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</si>
  <si>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</si>
  <si>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</si>
  <si>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</si>
  <si>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</si>
  <si>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</si>
  <si>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</si>
  <si>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</si>
  <si>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</si>
  <si>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</si>
  <si>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</si>
  <si>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</si>
  <si>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</si>
  <si>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</si>
  <si>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</si>
  <si>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</si>
  <si>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</si>
  <si>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</si>
  <si>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</si>
  <si>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</si>
  <si>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</si>
  <si>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</si>
  <si>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</si>
  <si>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</si>
  <si>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</si>
  <si>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</si>
  <si>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</si>
  <si>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</si>
  <si>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</si>
  <si>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</si>
  <si>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</si>
  <si>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</si>
  <si>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</si>
  <si>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</si>
  <si>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</si>
  <si>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</si>
  <si>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</si>
  <si>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</si>
  <si>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</si>
  <si>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</si>
  <si>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</si>
  <si>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</si>
  <si>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</si>
  <si>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</si>
  <si>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</si>
  <si>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</si>
  <si>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</si>
  <si>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</si>
  <si>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</si>
  <si>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</si>
  <si>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</si>
  <si>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</si>
  <si>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</si>
  <si>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</si>
  <si>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</si>
  <si>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</si>
  <si>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</si>
  <si>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</si>
  <si>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</si>
  <si>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</si>
  <si>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</si>
  <si>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</si>
  <si>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</si>
  <si>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</si>
  <si>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</si>
  <si>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</si>
  <si>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</si>
  <si>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</si>
  <si>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</si>
  <si>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</si>
  <si>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</si>
  <si>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</si>
  <si>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</si>
  <si>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</si>
  <si>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</si>
  <si>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</si>
  <si>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</si>
  <si>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</si>
  <si>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</si>
  <si>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</si>
  <si>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</si>
  <si>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</si>
  <si>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</si>
  <si>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</si>
  <si>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</si>
  <si>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</si>
  <si>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</si>
  <si>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</si>
  <si>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</si>
  <si>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</si>
  <si>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</si>
  <si>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</si>
  <si>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</si>
  <si>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</si>
  <si>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</si>
  <si>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</si>
  <si>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</si>
  <si>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</si>
  <si>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</si>
  <si>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</si>
  <si>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</si>
  <si>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</si>
  <si>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</si>
  <si>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</si>
  <si>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</si>
  <si>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</si>
  <si>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</si>
  <si>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</si>
  <si>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</si>
  <si>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</si>
  <si>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</si>
  <si>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</si>
  <si>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</si>
  <si>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</si>
  <si>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</si>
  <si>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</si>
  <si>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</si>
  <si>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</si>
  <si>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</si>
  <si>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</si>
  <si>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</si>
  <si>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</si>
  <si>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</si>
  <si>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</si>
  <si>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</si>
  <si>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</si>
  <si>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</si>
  <si>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</si>
  <si>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</si>
  <si>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</si>
  <si>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</si>
  <si>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</si>
  <si>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</si>
  <si>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</si>
  <si>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</si>
  <si>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</si>
  <si>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</si>
  <si>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</si>
  <si>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</si>
  <si>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</si>
  <si>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</si>
  <si>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</si>
  <si>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</si>
  <si>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</si>
  <si>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</si>
  <si>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</si>
  <si>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</si>
  <si>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</si>
  <si>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</si>
  <si>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</si>
  <si>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</si>
  <si>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</si>
  <si>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</si>
  <si>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</si>
  <si>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</si>
  <si>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</si>
  <si>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</si>
  <si>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</si>
  <si>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</si>
  <si>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</si>
  <si>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</si>
  <si>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</si>
  <si>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</si>
  <si>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</si>
  <si>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</si>
  <si>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</si>
  <si>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</si>
  <si>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</si>
  <si>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</si>
  <si>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</si>
  <si>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</si>
  <si>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</si>
  <si>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</si>
  <si>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</si>
  <si>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</si>
  <si>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</si>
  <si>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</si>
  <si>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</si>
  <si>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</si>
  <si>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</si>
  <si>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</si>
  <si>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</si>
  <si>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</si>
  <si>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</si>
  <si>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</si>
  <si>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</si>
  <si>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</si>
  <si>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</si>
  <si>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</si>
  <si>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</si>
  <si>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</si>
  <si>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</si>
  <si>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</si>
  <si>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</si>
  <si>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</si>
  <si>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</si>
  <si>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</si>
  <si>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</si>
  <si>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</si>
  <si>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</si>
  <si>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</si>
  <si>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</si>
  <si>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</si>
  <si>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</si>
  <si>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</si>
  <si>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</si>
  <si>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</si>
  <si>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</si>
  <si>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</si>
  <si>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</si>
  <si>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</si>
  <si>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</si>
  <si>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</si>
  <si>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</si>
  <si>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</si>
  <si>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</si>
  <si>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</si>
  <si>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</si>
  <si>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</si>
  <si>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</si>
  <si>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</si>
  <si>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</si>
  <si>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</si>
  <si>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</si>
  <si>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</si>
  <si>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</si>
  <si>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</si>
  <si>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</si>
  <si>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</si>
  <si>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</si>
  <si>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</si>
  <si>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</si>
  <si>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</si>
  <si>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</si>
  <si>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</si>
  <si>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</si>
  <si>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</si>
  <si>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</si>
  <si>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</si>
  <si>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</si>
  <si>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</si>
  <si>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</si>
  <si>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</si>
  <si>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</si>
  <si>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</si>
  <si>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</si>
  <si>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</si>
  <si>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</si>
  <si>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</si>
  <si>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</si>
  <si>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</si>
  <si>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</si>
  <si>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</si>
  <si>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</si>
  <si>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</si>
  <si>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</si>
  <si>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</si>
  <si>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</si>
  <si>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</si>
  <si>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</si>
  <si>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</si>
  <si>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</si>
  <si>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</si>
  <si>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</si>
  <si>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</si>
  <si>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</si>
  <si>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</si>
  <si>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</si>
  <si>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</si>
  <si>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</si>
  <si>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</si>
  <si>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</si>
  <si>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</si>
  <si>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</si>
  <si>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</si>
  <si>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</si>
  <si>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</si>
  <si>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</si>
  <si>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</si>
  <si>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</si>
  <si>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</si>
  <si>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</si>
  <si>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</si>
  <si>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</si>
  <si>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</si>
  <si>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</si>
  <si>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</si>
  <si>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</si>
  <si>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</si>
  <si>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</si>
  <si>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</si>
  <si>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</si>
  <si>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</si>
  <si>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</si>
  <si>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</si>
  <si>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</si>
  <si>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</si>
  <si>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</si>
  <si>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</si>
  <si>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</si>
  <si>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</si>
  <si>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</si>
  <si>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</si>
  <si>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</si>
  <si>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</si>
  <si>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</si>
  <si>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</si>
  <si>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</si>
  <si>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</si>
  <si>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</si>
  <si>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</si>
  <si>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</si>
  <si>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</si>
  <si>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</si>
  <si>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</si>
  <si>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</si>
  <si>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</si>
  <si>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</si>
  <si>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</si>
  <si>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</si>
  <si>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</si>
  <si>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</si>
  <si>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</si>
  <si>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</si>
  <si>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</si>
  <si>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</si>
  <si>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</si>
  <si>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</si>
  <si>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</si>
  <si>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</si>
  <si>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</si>
  <si>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</si>
  <si>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</si>
  <si>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</si>
  <si>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</si>
  <si>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</si>
  <si>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</si>
  <si>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</si>
  <si>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</si>
  <si>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</si>
  <si>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</si>
  <si>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</si>
  <si>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</si>
  <si>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</si>
  <si>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</si>
  <si>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</si>
  <si>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</si>
  <si>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</si>
  <si>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</si>
  <si>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</si>
  <si>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</si>
  <si>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</si>
  <si>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</si>
  <si>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</si>
  <si>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</si>
  <si>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</si>
  <si>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</si>
  <si>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</si>
  <si>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</si>
  <si>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</si>
  <si>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</si>
  <si>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</si>
  <si>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</si>
  <si>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</si>
  <si>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</si>
  <si>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</si>
  <si>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</si>
  <si>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</si>
  <si>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</si>
  <si>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</si>
  <si>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</si>
  <si>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</si>
  <si>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</si>
  <si>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</si>
  <si>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</si>
  <si>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</si>
  <si>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</si>
  <si>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</si>
  <si>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</si>
  <si>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</si>
  <si>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</si>
  <si>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</si>
  <si>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</si>
  <si>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</si>
  <si>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</si>
  <si>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</si>
  <si>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</si>
  <si>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</si>
  <si>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</si>
  <si>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</si>
  <si>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</si>
  <si>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</si>
  <si>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</si>
  <si>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</si>
  <si>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</si>
  <si>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</si>
  <si>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</si>
  <si>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</si>
  <si>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</si>
  <si>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</si>
  <si>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</si>
  <si>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</si>
  <si>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</si>
  <si>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</si>
  <si>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</si>
  <si>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</si>
  <si>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</si>
  <si>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</si>
  <si>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</si>
  <si>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</si>
  <si>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</si>
  <si>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</si>
  <si>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</si>
  <si>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</si>
  <si>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</si>
  <si>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</si>
  <si>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</si>
  <si>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</si>
  <si>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</si>
  <si>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</si>
  <si>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</si>
  <si>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</si>
  <si>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</si>
  <si>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</si>
  <si>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</si>
  <si>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</si>
  <si>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</si>
  <si>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</si>
  <si>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</si>
  <si>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</si>
  <si>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</si>
  <si>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</si>
  <si>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</si>
  <si>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</si>
  <si>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</si>
  <si>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</si>
  <si>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</si>
  <si>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</si>
  <si>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</si>
  <si>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</si>
  <si>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</si>
  <si>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</si>
  <si>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</si>
  <si>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</si>
  <si>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</si>
  <si>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</si>
  <si>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</si>
  <si>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</si>
  <si>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</si>
  <si>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</si>
  <si>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</si>
  <si>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</si>
  <si>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</si>
  <si>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</si>
  <si>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</si>
  <si>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</si>
  <si>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</si>
  <si>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</si>
  <si>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</si>
  <si>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</si>
  <si>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</si>
  <si>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</si>
  <si>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</si>
  <si>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</si>
  <si>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</si>
  <si>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</si>
  <si>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</si>
  <si>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</si>
  <si>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</si>
  <si>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</si>
  <si>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</si>
  <si>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</si>
  <si>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</si>
  <si>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</si>
  <si>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</si>
  <si>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</si>
  <si>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</si>
  <si>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</si>
  <si>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</si>
  <si>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</si>
  <si>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</si>
  <si>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</si>
  <si>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</si>
  <si>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</si>
  <si>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</si>
  <si>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</si>
  <si>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</si>
  <si>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</si>
  <si>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</si>
  <si>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</si>
  <si>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</si>
  <si>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</si>
  <si>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</si>
  <si>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</si>
  <si>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</si>
  <si>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</si>
  <si>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</si>
  <si>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</si>
  <si>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</si>
  <si>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</si>
  <si>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</si>
  <si>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</si>
  <si>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</si>
  <si>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</si>
  <si>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</si>
  <si>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</si>
  <si>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</si>
  <si>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</si>
  <si>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</si>
  <si>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</si>
  <si>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</si>
  <si>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</si>
  <si>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</si>
  <si>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</si>
  <si>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</si>
  <si>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</si>
  <si>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</si>
  <si>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</si>
  <si>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</si>
  <si>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</si>
  <si>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</si>
  <si>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</si>
  <si>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</si>
  <si>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</si>
  <si>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</si>
  <si>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</si>
  <si>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</si>
  <si>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</si>
  <si>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</si>
  <si>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</si>
  <si>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</si>
  <si>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</si>
  <si>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</si>
  <si>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</si>
  <si>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</si>
  <si>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</si>
  <si>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</si>
  <si>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</si>
  <si>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</si>
  <si>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</si>
  <si>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</si>
  <si>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</si>
  <si>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</si>
  <si>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</si>
  <si>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</si>
  <si>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</si>
  <si>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</si>
  <si>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</si>
  <si>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</si>
  <si>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</si>
  <si>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</si>
  <si>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</si>
  <si>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</si>
  <si>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</si>
  <si>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</si>
  <si>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</si>
  <si>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</si>
  <si>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</si>
  <si>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</si>
  <si>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</si>
  <si>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</si>
  <si>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</si>
  <si>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</si>
  <si>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</si>
  <si>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</si>
  <si>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</si>
  <si>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</si>
  <si>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</si>
  <si>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</si>
  <si>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</si>
  <si>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</si>
  <si>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</si>
  <si>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</si>
  <si>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</si>
  <si>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</si>
  <si>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</si>
  <si>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</si>
  <si>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</si>
  <si>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</si>
  <si>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</si>
  <si>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</si>
  <si>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</si>
  <si>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</si>
  <si>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</si>
  <si>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</si>
  <si>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</si>
  <si>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</si>
  <si>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</si>
  <si>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</si>
  <si>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</si>
  <si>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</si>
  <si>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</si>
  <si>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</si>
  <si>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</si>
  <si>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</si>
  <si>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</si>
  <si>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</si>
  <si>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</si>
  <si>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</si>
  <si>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</si>
  <si>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</si>
  <si>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</si>
  <si>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</si>
  <si>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</si>
  <si>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</si>
  <si>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</si>
  <si>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</si>
  <si>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</si>
  <si>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</si>
  <si>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</si>
  <si>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</si>
  <si>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</si>
  <si>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</si>
  <si>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</si>
  <si>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</si>
  <si>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</si>
  <si>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</si>
  <si>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</si>
  <si>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</si>
  <si>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</si>
  <si>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</si>
  <si>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</si>
  <si>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</si>
  <si>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</si>
  <si>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</si>
  <si>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</si>
  <si>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</si>
  <si>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</si>
  <si>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</si>
  <si>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</si>
  <si>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</si>
  <si>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</si>
  <si>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</si>
  <si>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</si>
  <si>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</si>
  <si>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</si>
  <si>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</si>
  <si>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</si>
  <si>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</si>
  <si>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</si>
  <si>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</si>
  <si>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</si>
  <si>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</si>
  <si>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</si>
  <si>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</si>
  <si>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</si>
  <si>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</si>
  <si>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</si>
  <si>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</si>
  <si>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</si>
  <si>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</si>
  <si>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</si>
  <si>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</si>
  <si>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</si>
  <si>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</si>
  <si>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</si>
  <si>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</si>
  <si>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</si>
  <si>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</si>
  <si>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</si>
  <si>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</si>
  <si>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</si>
  <si>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</si>
  <si>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</si>
  <si>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</si>
  <si>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</si>
  <si>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</si>
  <si>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</si>
  <si>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</si>
  <si>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</si>
  <si>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</si>
  <si>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</si>
  <si>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</si>
  <si>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</si>
  <si>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</si>
  <si>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</si>
  <si>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</si>
  <si>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</si>
  <si>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</si>
  <si>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</si>
  <si>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</si>
  <si>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</si>
  <si>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</si>
  <si>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</si>
  <si>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</si>
  <si>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</si>
  <si>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</si>
  <si>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</si>
  <si>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</si>
  <si>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</si>
  <si>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</si>
  <si>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</si>
  <si>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</si>
  <si>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</si>
  <si>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</si>
  <si>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</si>
  <si>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</si>
  <si>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</si>
  <si>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</si>
  <si>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</si>
  <si>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</si>
  <si>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</si>
  <si>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</si>
  <si>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</si>
  <si>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</si>
  <si>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</si>
  <si>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</si>
  <si>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</si>
  <si>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</si>
  <si>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</si>
  <si>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</si>
  <si>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</si>
  <si>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</si>
  <si>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</si>
  <si>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</si>
  <si>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</si>
  <si>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</si>
  <si>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</si>
  <si>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</si>
  <si>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</si>
  <si>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</si>
  <si>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</si>
  <si>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</si>
  <si>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</si>
  <si>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</si>
  <si>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</si>
  <si>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</si>
  <si>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</si>
  <si>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</si>
  <si>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</si>
  <si>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</si>
  <si>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</si>
  <si>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</si>
  <si>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</si>
  <si>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</si>
  <si>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</si>
  <si>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</si>
  <si>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</si>
  <si>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</si>
  <si>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</si>
  <si>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</si>
  <si>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</si>
  <si>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</si>
  <si>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</si>
  <si>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</si>
  <si>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</si>
  <si>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</si>
  <si>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</si>
  <si>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</si>
  <si>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</si>
  <si>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</si>
  <si>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</si>
  <si>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</si>
  <si>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</si>
  <si>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</si>
  <si>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</si>
  <si>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</si>
  <si>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</si>
  <si>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</si>
  <si>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</si>
  <si>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</si>
  <si>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</si>
  <si>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</si>
  <si>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</si>
  <si>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</si>
  <si>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</si>
  <si>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</si>
  <si>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</si>
  <si>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</si>
  <si>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</si>
  <si>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</si>
  <si>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</si>
  <si>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</si>
  <si>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</si>
  <si>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</si>
  <si>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</si>
  <si>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</si>
  <si>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</si>
  <si>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</si>
  <si>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</si>
  <si>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</si>
  <si>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</si>
  <si>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</si>
  <si>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</si>
  <si>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</si>
  <si>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</si>
  <si>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</si>
  <si>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</si>
  <si>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</si>
  <si>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</si>
  <si>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</si>
  <si>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</si>
  <si>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</si>
  <si>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</si>
  <si>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</si>
  <si>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</si>
  <si>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</si>
  <si>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</si>
  <si>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</si>
  <si>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</si>
  <si>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</si>
  <si>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</si>
  <si>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</si>
  <si>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</si>
  <si>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</si>
  <si>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</si>
  <si>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</si>
  <si>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</si>
  <si>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</si>
  <si>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</si>
  <si>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</si>
  <si>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</si>
  <si>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</si>
  <si>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</si>
  <si>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</si>
  <si>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</si>
  <si>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</si>
  <si>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</si>
  <si>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</si>
  <si>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</si>
  <si>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</si>
  <si>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</si>
  <si>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</si>
  <si>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</si>
  <si>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</si>
  <si>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</si>
  <si>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</si>
  <si>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</si>
  <si>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</si>
  <si>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</si>
  <si>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</si>
  <si>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</si>
  <si>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</si>
  <si>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</si>
  <si>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</si>
  <si>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</si>
  <si>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</si>
  <si>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</si>
  <si>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</si>
  <si>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</si>
  <si>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</si>
  <si>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</si>
  <si>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</si>
  <si>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</si>
  <si>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</si>
  <si>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</si>
  <si>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</si>
  <si>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</si>
  <si>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</si>
  <si>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</si>
  <si>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</si>
  <si>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</si>
  <si>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</si>
  <si>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</si>
  <si>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</si>
  <si>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</si>
  <si>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</si>
  <si>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</si>
  <si>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</si>
  <si>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</si>
  <si>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</si>
  <si>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</si>
  <si>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</si>
  <si>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</si>
  <si>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</si>
  <si>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</si>
  <si>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</si>
  <si>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</si>
  <si>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</si>
  <si>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</si>
  <si>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</si>
  <si>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</si>
  <si>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</si>
  <si>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</si>
  <si>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</si>
  <si>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</si>
  <si>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</si>
  <si>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</si>
  <si>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</si>
  <si>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</si>
  <si>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</si>
  <si>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</si>
  <si>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</si>
  <si>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</si>
  <si>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</si>
  <si>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</si>
  <si>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</si>
  <si>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</si>
  <si>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</si>
  <si>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</si>
  <si>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</si>
  <si>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</si>
  <si>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</si>
  <si>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</si>
  <si>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</si>
  <si>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</si>
  <si>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</si>
  <si>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</si>
  <si>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</si>
  <si>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</si>
  <si>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</si>
  <si>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</si>
  <si>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</si>
  <si>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</si>
  <si>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</si>
  <si>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</si>
  <si>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</si>
  <si>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</si>
  <si>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</si>
  <si>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</si>
  <si>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</si>
  <si>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</si>
  <si>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</si>
  <si>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</si>
  <si>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</si>
  <si>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</si>
  <si>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</si>
  <si>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</si>
  <si>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</si>
  <si>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</si>
  <si>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</si>
  <si>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</si>
  <si>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</si>
  <si>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</si>
  <si>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</si>
  <si>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</si>
  <si>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</si>
  <si>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</si>
  <si>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</si>
  <si>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</si>
  <si>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</si>
  <si>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</si>
  <si>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</si>
  <si>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</si>
  <si>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</si>
  <si>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</si>
  <si>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</si>
  <si>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</si>
  <si>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</si>
  <si>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</si>
  <si>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</si>
  <si>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</si>
  <si>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</si>
  <si>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</si>
  <si>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</si>
  <si>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</si>
  <si>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</si>
  <si>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</si>
  <si>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</si>
  <si>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</si>
  <si>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</si>
  <si>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</si>
  <si>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</si>
  <si>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</si>
  <si>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</si>
  <si>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</si>
  <si>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</si>
  <si>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</si>
  <si>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</si>
  <si>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</si>
  <si>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</si>
  <si>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</si>
  <si>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</si>
  <si>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</si>
  <si>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</si>
  <si>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</si>
  <si>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</si>
  <si>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</si>
  <si>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</si>
  <si>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</si>
  <si>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</si>
  <si>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</si>
  <si>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</si>
  <si>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</si>
  <si>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</si>
  <si>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</si>
  <si>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</si>
  <si>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</si>
  <si>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</si>
  <si>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</si>
  <si>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</si>
  <si>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</si>
  <si>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</si>
  <si>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</si>
  <si>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</si>
  <si>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</si>
  <si>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</si>
  <si>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</si>
  <si>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</si>
  <si>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</si>
  <si>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</si>
  <si>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</si>
  <si>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</si>
  <si>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</si>
  <si>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</si>
  <si>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</si>
  <si>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</si>
  <si>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</si>
  <si>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</si>
  <si>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</si>
  <si>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</si>
  <si>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</si>
  <si>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</si>
  <si>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</si>
  <si>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</si>
  <si>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</si>
  <si>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</si>
  <si>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</si>
  <si>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</si>
  <si>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</si>
  <si>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</si>
  <si>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</si>
  <si>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</si>
  <si>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</si>
  <si>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</si>
  <si>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</si>
  <si>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</si>
  <si>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</si>
  <si>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</si>
  <si>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</si>
  <si>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</si>
  <si>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</si>
  <si>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</si>
  <si>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</si>
  <si>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</si>
  <si>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</si>
  <si>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</si>
  <si>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</si>
  <si>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</si>
  <si>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</si>
  <si>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</si>
  <si>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</si>
  <si>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</si>
  <si>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</si>
  <si>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</si>
  <si>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</si>
  <si>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</si>
  <si>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</si>
  <si>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</si>
  <si>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</si>
  <si>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</si>
  <si>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</si>
  <si>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</si>
  <si>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</si>
  <si>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</si>
  <si>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</si>
  <si>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</si>
  <si>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</si>
  <si>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</si>
  <si>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</si>
  <si>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</si>
  <si>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</si>
  <si>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</si>
  <si>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</si>
  <si>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</si>
  <si>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</si>
  <si>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</si>
  <si>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</si>
  <si>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</si>
  <si>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</si>
  <si>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</si>
  <si>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</si>
  <si>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</si>
  <si>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</si>
  <si>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</si>
  <si>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</si>
  <si>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</si>
  <si>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</si>
  <si>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</si>
  <si>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</si>
  <si>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</si>
  <si>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</si>
  <si>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</si>
  <si>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</si>
  <si>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</si>
  <si>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</si>
  <si>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</si>
  <si>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</si>
  <si>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</si>
  <si>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</si>
  <si>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</si>
  <si>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</si>
  <si>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</si>
  <si>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</si>
  <si>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</si>
  <si>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</si>
  <si>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</si>
  <si>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</si>
  <si>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</si>
  <si>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</si>
  <si>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</si>
  <si>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</si>
  <si>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</si>
  <si>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</si>
  <si>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</si>
  <si>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</si>
  <si>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</si>
  <si>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</si>
  <si>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</si>
  <si>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</si>
  <si>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</si>
  <si>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</si>
  <si>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</si>
  <si>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</si>
  <si>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</si>
  <si>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</si>
  <si>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</si>
  <si>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</si>
  <si>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</si>
  <si>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</si>
  <si>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</si>
  <si>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</si>
  <si>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</si>
  <si>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</si>
  <si>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</si>
  <si>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</si>
  <si>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</si>
  <si>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</si>
  <si>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</si>
  <si>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</si>
  <si>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</si>
  <si>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</si>
  <si>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</si>
  <si>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</si>
  <si>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</si>
  <si>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</si>
  <si>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</si>
  <si>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</si>
  <si>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</si>
  <si>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</si>
  <si>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</si>
  <si>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</si>
  <si>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</si>
  <si>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</si>
  <si>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</si>
  <si>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</si>
  <si>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</si>
  <si>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</si>
  <si>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</si>
  <si>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</si>
  <si>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</si>
  <si>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</si>
  <si>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</si>
  <si>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</si>
  <si>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</si>
  <si>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</si>
  <si>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</si>
  <si>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</si>
  <si>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</si>
  <si>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</si>
  <si>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</si>
  <si>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</si>
  <si>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</si>
  <si>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</si>
  <si>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</si>
  <si>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</si>
  <si>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</si>
  <si>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</si>
  <si>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</si>
  <si>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</si>
  <si>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</si>
  <si>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</si>
  <si>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</si>
  <si>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</si>
  <si>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</si>
  <si>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</si>
  <si>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</si>
  <si>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</si>
  <si>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</si>
  <si>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</si>
  <si>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</si>
  <si>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</si>
  <si>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</si>
  <si>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</si>
  <si>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</si>
  <si>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</si>
  <si>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</si>
  <si>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</si>
  <si>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</si>
  <si>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</si>
  <si>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</si>
  <si>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</si>
  <si>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</si>
  <si>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</si>
  <si>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</si>
  <si>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</si>
  <si>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</si>
  <si>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</si>
  <si>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</si>
  <si>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</si>
  <si>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</si>
  <si>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</si>
  <si>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</si>
  <si>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</si>
  <si>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</si>
  <si>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</si>
  <si>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</si>
  <si>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</si>
  <si>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</si>
  <si>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</si>
  <si>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</si>
  <si>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</si>
  <si>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</si>
  <si>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</si>
  <si>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</si>
  <si>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</si>
  <si>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</si>
  <si>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</si>
  <si>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</si>
  <si>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</si>
  <si>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</si>
  <si>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</si>
  <si>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</si>
  <si>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</si>
  <si>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</si>
  <si>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</si>
  <si>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</si>
  <si>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</si>
  <si>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</si>
  <si>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</si>
  <si>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</si>
  <si>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</si>
  <si>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</si>
  <si>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</si>
  <si>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</si>
  <si>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</si>
  <si>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</si>
  <si>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</si>
  <si>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</si>
  <si>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</si>
  <si>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</si>
  <si>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</si>
  <si>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</si>
  <si>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</si>
  <si>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</si>
  <si>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</si>
  <si>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</si>
  <si>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</si>
  <si>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</si>
  <si>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</si>
  <si>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</si>
  <si>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</si>
  <si>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</si>
  <si>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</si>
  <si>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</si>
  <si>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</si>
  <si>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</si>
  <si>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</si>
  <si>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</si>
  <si>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</si>
  <si>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</si>
  <si>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</si>
  <si>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</si>
  <si>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</si>
  <si>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</si>
  <si>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</si>
  <si>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</si>
  <si>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</si>
  <si>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</si>
  <si>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</si>
  <si>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</si>
  <si>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</si>
  <si>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</si>
  <si>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</si>
  <si>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</si>
  <si>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</si>
  <si>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</si>
  <si>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</si>
  <si>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</si>
  <si>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</si>
  <si>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</si>
  <si>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</si>
  <si>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</si>
  <si>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</si>
  <si>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</si>
  <si>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</si>
  <si>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</si>
  <si>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</si>
  <si>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</si>
  <si>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</si>
  <si>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</si>
  <si>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</si>
  <si>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</si>
  <si>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</si>
  <si>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</si>
  <si>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</si>
  <si>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</si>
  <si>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</si>
  <si>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</si>
  <si>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</si>
  <si>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</si>
  <si>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</si>
  <si>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</si>
  <si>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</si>
  <si>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</si>
  <si>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</si>
  <si>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</si>
  <si>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</si>
  <si>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</si>
  <si>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</si>
  <si>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</si>
  <si>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</si>
  <si>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</si>
  <si>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</si>
  <si>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</si>
  <si>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</si>
  <si>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</si>
  <si>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</si>
  <si>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</si>
  <si>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</si>
  <si>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</si>
  <si>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</si>
  <si>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</si>
  <si>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</si>
  <si>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</si>
  <si>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</si>
  <si>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</si>
  <si>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</si>
  <si>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</si>
  <si>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</si>
  <si>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</si>
  <si>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</si>
  <si>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</si>
  <si>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</si>
  <si>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</si>
  <si>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</si>
  <si>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</si>
  <si>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</si>
  <si>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</si>
  <si>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</si>
  <si>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</si>
  <si>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</si>
  <si>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</si>
  <si>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</si>
  <si>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</si>
  <si>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</si>
  <si>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</si>
  <si>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</si>
  <si>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</si>
  <si>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</si>
  <si>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</si>
  <si>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</si>
  <si>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</si>
  <si>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</si>
  <si>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</si>
  <si>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</si>
  <si>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</si>
  <si>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</si>
  <si>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</si>
  <si>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</si>
  <si>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</si>
  <si>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</si>
  <si>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</si>
  <si>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</si>
  <si>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</si>
  <si>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</si>
  <si>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</si>
  <si>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</si>
  <si>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</si>
  <si>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</si>
  <si>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</si>
  <si>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</si>
  <si>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</si>
  <si>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</si>
  <si>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</si>
  <si>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</si>
  <si>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</si>
  <si>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</si>
  <si>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</si>
  <si>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</si>
  <si>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</si>
  <si>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</si>
  <si>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</si>
  <si>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</si>
  <si>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</si>
  <si>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</si>
  <si>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</si>
  <si>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</si>
  <si>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</si>
  <si>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</si>
  <si>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</si>
  <si>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</si>
  <si>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</si>
  <si>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</si>
  <si>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</si>
  <si>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</si>
  <si>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</si>
  <si>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</si>
  <si>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</si>
  <si>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</si>
  <si>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</si>
  <si>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</si>
  <si>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</si>
  <si>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</si>
  <si>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</si>
  <si>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</si>
  <si>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</si>
  <si>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</si>
  <si>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</si>
  <si>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</si>
  <si>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</si>
  <si>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</si>
  <si>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</si>
  <si>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</si>
  <si>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</si>
  <si>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</si>
  <si>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</si>
  <si>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</si>
  <si>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</si>
  <si>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</si>
  <si>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</si>
  <si>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</si>
  <si>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</si>
  <si>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</si>
  <si>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</si>
  <si>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</si>
  <si>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</si>
  <si>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</si>
  <si>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</si>
  <si>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</si>
  <si>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</si>
  <si>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</si>
  <si>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</si>
  <si>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</si>
  <si>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</si>
  <si>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</si>
  <si>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</si>
  <si>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</si>
  <si>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</si>
  <si>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</si>
  <si>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</si>
  <si>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</si>
  <si>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</si>
  <si>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</si>
  <si>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</si>
  <si>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</si>
  <si>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</si>
  <si>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</si>
  <si>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</si>
  <si>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</si>
  <si>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</si>
  <si>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</si>
  <si>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</si>
  <si>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</si>
  <si>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</si>
  <si>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</si>
  <si>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</si>
  <si>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</si>
  <si>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</si>
  <si>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</si>
  <si>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</si>
  <si>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</si>
  <si>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</si>
  <si>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</si>
  <si>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</si>
  <si>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</si>
  <si>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</si>
  <si>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</si>
  <si>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</si>
  <si>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</si>
  <si>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</si>
  <si>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</si>
  <si>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</si>
  <si>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</si>
  <si>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</si>
  <si>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</si>
  <si>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</si>
  <si>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</si>
  <si>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</si>
  <si>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</si>
  <si>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</si>
  <si>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</si>
  <si>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</si>
  <si>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</si>
  <si>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</si>
  <si>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</si>
  <si>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</si>
  <si>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</si>
  <si>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</si>
  <si>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</si>
  <si>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</si>
  <si>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</si>
  <si>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</si>
  <si>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</si>
  <si>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</si>
  <si>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</si>
  <si>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</si>
  <si>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</si>
  <si>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</si>
  <si>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</si>
  <si>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</si>
  <si>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</si>
  <si>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</si>
  <si>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</si>
  <si>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</si>
  <si>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</si>
  <si>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</si>
  <si>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</si>
  <si>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</si>
  <si>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</si>
  <si>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</si>
  <si>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</si>
  <si>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</si>
  <si>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</si>
  <si>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</si>
  <si>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</si>
  <si>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</si>
  <si>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</si>
  <si>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</si>
  <si>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</si>
  <si>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</si>
  <si>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</si>
  <si>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</si>
  <si>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</si>
  <si>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</si>
  <si>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</si>
  <si>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</si>
  <si>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</si>
  <si>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</si>
  <si>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</si>
  <si>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</si>
  <si>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</si>
  <si>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</si>
  <si>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</si>
  <si>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</si>
  <si>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</si>
  <si>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</si>
  <si>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</si>
  <si>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</si>
  <si>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</si>
  <si>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</si>
  <si>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</si>
  <si>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</si>
  <si>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</si>
  <si>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</si>
  <si>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</si>
  <si>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</si>
  <si>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</si>
  <si>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</si>
  <si>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</si>
  <si>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</si>
  <si>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</si>
  <si>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</si>
  <si>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</si>
  <si>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</si>
  <si>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</si>
  <si>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</si>
  <si>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</si>
  <si>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</si>
  <si>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</si>
  <si>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</si>
  <si>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</si>
  <si>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</si>
  <si>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</si>
  <si>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</si>
  <si>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</si>
  <si>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</si>
  <si>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</si>
  <si>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</si>
  <si>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</si>
  <si>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</si>
  <si>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</si>
  <si>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</si>
  <si>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</si>
  <si>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</si>
  <si>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</si>
  <si>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</si>
  <si>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</si>
  <si>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</si>
  <si>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</si>
  <si>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</si>
  <si>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</si>
  <si>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</si>
  <si>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</si>
  <si>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</si>
  <si>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</si>
  <si>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</si>
  <si>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</si>
  <si>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</si>
  <si>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</si>
  <si>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</si>
  <si>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</si>
  <si>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</si>
  <si>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</si>
  <si>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</si>
  <si>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</si>
  <si>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</si>
  <si>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</si>
  <si>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</si>
  <si>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</si>
  <si>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</si>
  <si>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</si>
  <si>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</si>
  <si>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</si>
  <si>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</si>
  <si>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</si>
  <si>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</si>
  <si>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</si>
  <si>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</si>
  <si>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</si>
  <si>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</si>
  <si>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</si>
  <si>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</si>
  <si>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</si>
  <si>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</si>
  <si>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</si>
  <si>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</si>
  <si>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</si>
  <si>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</si>
  <si>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</si>
  <si>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</si>
  <si>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</si>
  <si>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</si>
  <si>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</si>
  <si>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</si>
  <si>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</si>
  <si>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</si>
  <si>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</si>
  <si>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</si>
  <si>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</si>
  <si>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</si>
  <si>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</si>
  <si>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</si>
  <si>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</si>
  <si>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</si>
  <si>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</si>
  <si>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</si>
  <si>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</si>
  <si>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</si>
  <si>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</si>
  <si>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</si>
  <si>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</si>
  <si>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</si>
  <si>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</si>
  <si>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</si>
  <si>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</si>
  <si>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</si>
  <si>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</si>
  <si>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</si>
  <si>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</si>
  <si>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</si>
  <si>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</si>
  <si>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</si>
  <si>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</si>
  <si>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</si>
  <si>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</si>
  <si>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</si>
  <si>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</si>
  <si>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</si>
  <si>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</si>
  <si>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</si>
  <si>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</si>
  <si>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</si>
  <si>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</si>
  <si>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</si>
  <si>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</si>
  <si>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</si>
  <si>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</si>
  <si>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</si>
  <si>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</si>
  <si>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</si>
  <si>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</si>
  <si>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HUMMEL AG</t>
  </si>
  <si>
    <t>Circular Connector / Cable Glands</t>
  </si>
  <si>
    <t>329322762 (D-U-N-S Nr.)</t>
  </si>
  <si>
    <t>Engineering / Technical Compliance</t>
  </si>
  <si>
    <t>Lise-Meitner-Str. 2, 79211 Denzlingen</t>
  </si>
  <si>
    <t>Mr. C. Latte</t>
  </si>
  <si>
    <t>info@hummel.com</t>
  </si>
  <si>
    <t>+49 (0) 7666/91110-0</t>
  </si>
  <si>
    <t>Mr. B. Hotze</t>
  </si>
  <si>
    <t>CSO / CTO</t>
  </si>
  <si>
    <t>ingredient of the gold coating</t>
  </si>
  <si>
    <t>brass ingredient</t>
  </si>
  <si>
    <t>coating of bodies and housings</t>
  </si>
  <si>
    <t>In its terms and conditions, the HUMMEL AG requires from all of its suppliers to comply with the applicable laws, regulations and recognized rules of technology.</t>
  </si>
  <si>
    <t>https://www.hummel.com/de/support/informationen-fuer-lieferanten/</t>
  </si>
  <si>
    <t>https://www.hummel.com/de/support/compliance</t>
  </si>
  <si>
    <t>CID003377</t>
  </si>
  <si>
    <t>Jiangxi Jiangwu Cobalt Industrial Co., Ltd.</t>
  </si>
  <si>
    <t>Jiangxi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</si>
</sst>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hummel.com/de/support/informationen-fuer-lieferanten/" TargetMode="External"/><Relationship Id="rId2" Type="http://schemas.openxmlformats.org/officeDocument/2006/relationships/hyperlink" Target="mailto:info@hummel.com" TargetMode="External"/><Relationship Id="rId1" Type="http://schemas.openxmlformats.org/officeDocument/2006/relationships/hyperlink" Target="mailto:info@hummel.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hummel.com/de/support/complianc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E33" sqref="E33"/>
    </sheetView>
  </sheetViews>
  <sheetFormatPr baseColWidth="10"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Tous droits réservés.</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56.7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DC3674BC-F3E8-450E-9BD2-2CC1845658B9}"/>
    </customSheetView>
    <customSheetView guid="{4BDF1A28-30D5-449D-B20E-D6C97EF9FAE1}" showAutoFilter="1">
      <selection activeCell="C174" sqref="C174"/>
      <pageMargins left="0" right="0" top="0" bottom="0" header="0" footer="0"/>
      <pageSetup paperSize="9" orientation="portrait"/>
      <autoFilter ref="B1:N1" xr:uid="{CFBC7E99-28CA-4375-B430-2C55A2D7BAF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C93F750A-97B5-48D7-832C-04C3AFCE8287}"/>
    </customSheetView>
    <customSheetView guid="{4BDF1A28-30D5-449D-B20E-D6C97EF9FAE1}" showAutoFilter="1">
      <selection activeCell="C1" sqref="C1:D65536"/>
      <pageMargins left="0" right="0" top="0" bottom="0" header="0" footer="0"/>
      <pageSetup orientation="portrait"/>
      <autoFilter ref="B1:C1" xr:uid="{BE69C4FD-4076-4BA2-B106-3697E5F68CC2}"/>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v>
      </c>
      <c r="B3" s="178"/>
    </row>
    <row r="4" spans="1:2" ht="16.5" customHeight="1">
      <c r="A4" s="216"/>
      <c r="B4" s="178"/>
    </row>
    <row r="5" spans="1:2" ht="42" customHeight="1">
      <c r="A5" s="217" t="str">
        <f ca="1">OFFSET(L!$C$1,MATCH("Instructions"&amp;ADDRESS(ROW(),COLUMN(),4),L!$A:$A,0)-1,SL,,)</f>
        <v>Instructions pour compléter les informations relatives à votre entreprise (lignes 7 - 26). Merci de répondre en anglais uniquement.</v>
      </c>
      <c r="B5" s="178"/>
    </row>
    <row r="6" spans="1:2" ht="35.25" customHeight="1">
      <c r="A6" s="93" t="str">
        <f ca="1">OFFSET(L!$C$1,MATCH("Instructions"&amp;ADDRESS(ROW(),COLUMN(),4),L!$A:$A,0)-1,SL,,)</f>
        <v>Remarque : Les astérisques (*) marquent des champs obligatoires.</v>
      </c>
      <c r="B6" s="178"/>
    </row>
    <row r="7" spans="1:2" ht="48" customHeight="1">
      <c r="A7" s="195" t="str">
        <f ca="1">OFFSET(L!$C$1,MATCH("Instructions"&amp;ADDRESS(ROW(),COLUMN(),4),L!$A:$A,0)-1,SL,,)</f>
        <v>1. Entrez la dénomination sociale de votre société. Merci de ne pas utiliser d’abréviations. Dans ce champ, vous avez la possibilité d’ajouter d’autres noms commerciaux, le gestionnaire de votre base de données, etc. Ce champ est obligatoire.</v>
      </c>
      <c r="B7" s="178"/>
    </row>
    <row r="8" spans="1:2" ht="300">
      <c r="A8" s="195" t="str">
        <f ca="1">OFFSET(L!$C$1,MATCH("Instructions"&amp;ADDRESS(ROW(),COLUMN(),4),L!$A:$A,0)-1,SL,,)</f>
        <v>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minerai spécifié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répondant pour les produits couverts par le champ d’application de cette déclaration dans la colonne B de la feuille de travail de liste des produits. Il n’est pas obligatoire de mentionner le nom des produits du répondant dans la colonne C de la feuille de travail de liste de produits.
En sélectionnant le champ d’application « Défini par l’utilisateur », l’utilisateur doit décrire le champ d’application faisant l’objet de la déclaration des minerais spécifiés.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v>
      </c>
      <c r="B8" s="178"/>
    </row>
    <row r="9" spans="1:2" ht="75">
      <c r="A9" s="195" t="str">
        <f ca="1">OFFSET(L!$C$1,MATCH("Instructions"&amp;ADDRESS(ROW(),COLUMN(),4),L!$A:$A,0)-1,SL,,)</f>
        <v>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v>
      </c>
      <c r="B9" s="178"/>
    </row>
    <row r="10" spans="1:2" ht="34.5" customHeight="1">
      <c r="A10" s="92" t="str">
        <f ca="1">OFFSET(L!$C$1,MATCH("Instructions"&amp;ADDRESS(ROW(),COLUMN(),4),L!$A:$A,0)-1,SL,,)</f>
        <v>3. Entrez le numéro ou code identificateur unique de votre entreprise (numéro DUNS, numéro TVA, identifiant spécifique au client, etc.)</v>
      </c>
      <c r="B10" s="178"/>
    </row>
    <row r="11" spans="1:2" ht="20.25" customHeight="1">
      <c r="A11" s="92" t="str">
        <f ca="1">OFFSET(L!$C$1,MATCH("Instructions"&amp;ADDRESS(ROW(),COLUMN(),4),L!$A:$A,0)-1,SL,,)</f>
        <v>4. Indiquer la source pour l'identifiant unique de votre entreprise (numéro DUNS, numéro TVA, etc…)</v>
      </c>
      <c r="B11" s="178"/>
    </row>
    <row r="12" spans="1:2" ht="20.25" customHeight="1">
      <c r="A12" s="92" t="str">
        <f ca="1">OFFSET(L!$C$1,MATCH("Instructions"&amp;ADDRESS(ROW(),COLUMN(),4),L!$A:$A,0)-1,SL,,)</f>
        <v>5. Entrez l’adresse complète de votre entreprise (rue, ville, pays, code postal). Ce champ est optionnel.</v>
      </c>
      <c r="B12" s="178"/>
    </row>
    <row r="13" spans="1:2" ht="35.25" customHeight="1">
      <c r="A13" s="92" t="str">
        <f ca="1">OFFSET(L!$C$1,MATCH("Instructions"&amp;ADDRESS(ROW(),COLUMN(),4),L!$A:$A,0)-1,SL,,)</f>
        <v>6. Insérez le nom de la personne à contacter concernant le contenu des informations de la déclaration. Ce champ est obligatoire.</v>
      </c>
      <c r="B13" s="178"/>
    </row>
    <row r="14" spans="1:2" ht="33" customHeight="1">
      <c r="A14" s="92" t="str">
        <f ca="1">OFFSET(L!$C$1,MATCH("Instructions"&amp;ADDRESS(ROW(),COLUMN(),4),L!$A:$A,0)-1,SL,,)</f>
        <v>7. Indiquez l'adresse email de la personne à contacter. Si cette personne n'a pas d'adresse email, indiquez « non disponible » ou « n/a ». Un champ vide peut provoquer une erreur dans l'exécution de ce formulaire. Ce champ est obligatoire.</v>
      </c>
      <c r="B14" s="178"/>
    </row>
    <row r="15" spans="1:2" ht="20.25" customHeight="1">
      <c r="A15" s="92" t="str">
        <f ca="1">OFFSET(L!$C$1,MATCH("Instructions"&amp;ADDRESS(ROW(),COLUMN(),4),L!$A:$A,0)-1,SL,,)</f>
        <v>8. Insérez le numéro de téléphone du contact. Ce champ est obligatoire.</v>
      </c>
      <c r="B15" s="178"/>
    </row>
    <row r="16" spans="1:2" ht="49.5" customHeight="1">
      <c r="A16" s="92" t="str">
        <f ca="1">OFFSET(L!$C$1,MATCH("Instructions"&amp;ADDRESS(ROW(),COLUMN(),4),L!$A:$A,0)-1,SL,,)</f>
        <v>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v>
      </c>
      <c r="B16" s="178"/>
    </row>
    <row r="17" spans="1:2" ht="32.25" customHeight="1">
      <c r="A17" s="92" t="str">
        <f ca="1">OFFSET(L!$C$1,MATCH("Instructions"&amp;ADDRESS(ROW(),COLUMN(),4),L!$A:$A,0)-1,SL,,)</f>
        <v>10. Indiquez le titre de la personne donnant l’autorisation. Ce champ est facultatif.</v>
      </c>
      <c r="B17" s="178"/>
    </row>
    <row r="18" spans="1:2" ht="30">
      <c r="A18" s="92" t="str">
        <f ca="1">OFFSET(L!$C$1,MATCH("Instructions"&amp;ADDRESS(ROW(),COLUMN(),4),L!$A:$A,0)-1,SL,,)</f>
        <v>11. Insérez l’adresse e-mail de la personne donnant l’autorisation. Si une adresse e-mail n’est pas disponible, saisissez « non disponible » ou « n/a ». Un champ vide peut entraîner une erreur dans le traitement du formulaire. Ce champ est obligatoire.</v>
      </c>
      <c r="B18" s="178"/>
    </row>
    <row r="19" spans="1:2" ht="31.5" customHeight="1">
      <c r="A19" s="92" t="str">
        <f ca="1">OFFSET(L!$C$1,MATCH("Instructions"&amp;ADDRESS(ROW(),COLUMN(),4),L!$A:$A,0)-1,SL,,)</f>
        <v>12. Indiquez le numéro de téléphone de la personne donnant l’autorisation. Ce champ est facultatif.</v>
      </c>
      <c r="B19" s="178"/>
    </row>
    <row r="20" spans="1:2" ht="35.450000000000003" customHeight="1">
      <c r="A20" s="92" t="str">
        <f ca="1">OFFSET(L!$C$1,MATCH("Instructions"&amp;ADDRESS(ROW(),COLUMN(),4),L!$A:$A,0)-1,SL,,)</f>
        <v>13. Veuillez saisir la date de fin de ce formulaire au format JJ-MM-AAAA. Ce champ est obligatoire.</v>
      </c>
      <c r="B20" s="178"/>
    </row>
    <row r="21" spans="1:2" ht="40.5" customHeight="1">
      <c r="A21" s="92" t="str">
        <f ca="1">OFFSET(L!$C$1,MATCH("Instructions"&amp;ADDRESS(ROW(),COLUMN(),4),L!$A:$A,0)-1,SL,,)</f>
        <v>14. Le rapport peut par exemple être sauvegardé sous le nom suivant: nomdelentreprise-date.xlsx (date au format AAAA-MM-JJ).</v>
      </c>
      <c r="B21" s="178"/>
    </row>
    <row r="22" spans="1:2" ht="17.45" customHeight="1">
      <c r="A22" s="216"/>
      <c r="B22" s="178"/>
    </row>
    <row r="23" spans="1:2" ht="42.75" customHeight="1">
      <c r="A23" s="93" t="str">
        <f ca="1">OFFSET(L!$C$1,MATCH("Instructions"&amp;ADDRESS(ROW(),COLUMN(),4),L!$A:$A,0)-1,SL,,)</f>
        <v xml:space="preserve">Instructions pour répondre aux sept questions relatives à la Déclaration sur la portée (lignes 28 à 107).
Merci de répondre en ANGLAIS uniquement.
</v>
      </c>
      <c r="B23" s="178"/>
    </row>
    <row r="24" spans="1:2" ht="60">
      <c r="A24" s="93" t="str">
        <f ca="1">OFFSET(L!$C$1,MATCH("Instructions"&amp;ADDRESS(ROW(),COLUMN(),4),L!$A:$A,0)-1,SL,,)</f>
        <v>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v>
      </c>
      <c r="B24" s="178"/>
    </row>
    <row r="25" spans="1:2" ht="30.75" customHeight="1">
      <c r="A25" s="93" t="str">
        <f ca="1">OFFSET(L!$C$1,MATCH("Instructions"&amp;ADDRESS(ROW(),COLUMN(),4),L!$A:$A,0)-1,SL,,)</f>
        <v>Si nécessaire, merci d'inscrire vos commentaires dans la section prévue à cet effet afin de clarifier vos réponses</v>
      </c>
      <c r="B25" s="178"/>
    </row>
    <row r="26" spans="1:2" ht="46.5" customHeight="1">
      <c r="A26" s="93" t="str">
        <f ca="1">OFFSET(L!$C$1,MATCH("Instructions"&amp;ADDRESS(ROW(),COLUMN(),4),L!$A:$A,0)-1,SL,,)</f>
        <v>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v>
      </c>
      <c r="B26" s="178"/>
    </row>
    <row r="27" spans="1:2" ht="120">
      <c r="A27" s="92" t="str">
        <f ca="1">OFFSET(L!$C$1,MATCH("Instructions"&amp;ADDRESS(ROW(),COLUMN(),4),L!$A:$A,0)-1,SL,,)</f>
        <v>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v>
      </c>
      <c r="B27" s="178"/>
    </row>
    <row r="28" spans="1:2" ht="36" customHeight="1">
      <c r="A28" s="92" t="str">
        <f ca="1">OFFSET(L!$C$1,MATCH("Instructions"&amp;ADDRESS(ROW(),COLUMN(),4),L!$A:$A,0)-1,SL,,)</f>
        <v>Dans le cas d'une réponse négative, certaines entreprises peuvent exiger des justifications qui devront être saisies dans le champ de commentaire.</v>
      </c>
      <c r="B28" s="178"/>
    </row>
    <row r="29" spans="1:2" ht="195">
      <c r="A29" s="92" t="str">
        <f ca="1">OFFSET(L!$C$1,MATCH("Instructions"&amp;ADDRESS(ROW(),COLUMN(),4),L!$A:$A,0)-1,SL,,)</f>
        <v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v>
      </c>
      <c r="B29" s="178"/>
    </row>
    <row r="30" spans="1:2" ht="105">
      <c r="A30" s="92" t="str">
        <f ca="1">OFFSET(L!$C$1,MATCH("Instructions"&amp;ADDRESS(ROW(),COLUMN(),4),L!$A:$A,0)-1,SL,,)</f>
        <v>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v>
      </c>
      <c r="B30" s="178"/>
    </row>
    <row r="31" spans="1:2" ht="135">
      <c r="A31" s="92" t="str">
        <f ca="1">OFFSET(L!$C$1,MATCH("Instructions"&amp;ADDRESS(ROW(),COLUMN(),4),L!$A:$A,0)-1,SL,,)</f>
        <v>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v>
      </c>
      <c r="B31" s="178"/>
    </row>
    <row r="32" spans="1:2" ht="195">
      <c r="A32" s="92" t="str">
        <f ca="1">OFFSET(L!$C$1,MATCH("Instructions"&amp;ADDRESS(ROW(),COLUMN(),4),L!$A:$A,0)-1,SL,,)</f>
        <v>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Non étudié
Cette question est obligatoire pour le minerai spécifie si la réponse à la question 1 et 2 est « Oui ».</v>
      </c>
      <c r="B32" s="178"/>
    </row>
    <row r="33" spans="1:2" ht="60">
      <c r="A33" s="92" t="str">
        <f ca="1">OFFSET(L!$C$1,MATCH("Instructions"&amp;ADDRESS(ROW(),COLUMN(),4),L!$A:$A,0)-1,SL,,)</f>
        <v>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v>
      </c>
      <c r="B33" s="178"/>
    </row>
    <row r="34" spans="1:2" ht="60">
      <c r="A34" s="92" t="str">
        <f ca="1">OFFSET(L!$C$1,MATCH("Instructions"&amp;ADDRESS(ROW(),COLUMN(),4),L!$A:$A,0)-1,SL,,)</f>
        <v>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v>
      </c>
      <c r="B34" s="178"/>
    </row>
    <row r="35" spans="1:2" ht="15">
      <c r="A35" s="226"/>
      <c r="B35" s="178"/>
    </row>
    <row r="36" spans="1:2" ht="68.45" customHeight="1">
      <c r="A36" s="217" t="str">
        <f ca="1">OFFSET(L!$C$1,MATCH("Instructions"&amp;ADDRESS(ROW(),COLUMN(),4),L!$A:$A,0)-1,SL,,)</f>
        <v>Instructions pour les questions A à G (lignes 113 - 137). Les questions A à G sont obligatoires, si la réponse à la question 1 et 2 est « Oui » pour le minerai spécifié.
Répondez en ANGLAIS uniquement</v>
      </c>
      <c r="B36" s="178"/>
    </row>
    <row r="37" spans="1:2" ht="120">
      <c r="A37" s="217" t="str">
        <f ca="1">OFFSET(L!$C$1,MATCH("Instructions"&amp;ADDRESS(ROW(),COLUMN(),4),L!$A:$A,0)-1,SL,,)</f>
        <v>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v>
      </c>
      <c r="B37" s="178"/>
    </row>
    <row r="38" spans="1:2" ht="30">
      <c r="A38" s="92" t="str">
        <f ca="1">OFFSET(L!$C$1,MATCH("Instructions"&amp;ADDRESS(ROW(),COLUMN(),4),L!$A:$A,0)-1,SL,,)</f>
        <v xml:space="preserve">A. Cette déclaration permet de déterminer si une société dispose d'une politique responsable d'approvisionnement en minerais. La réponse à cette question doit être « oui » ou « non ». </v>
      </c>
      <c r="B38" s="178"/>
    </row>
    <row r="39" spans="1:2" ht="45">
      <c r="A39" s="92" t="str">
        <f ca="1">OFFSET(L!$C$1,MATCH("Instructions"&amp;ADDRESS(ROW(),COLUMN(),4),L!$A:$A,0)-1,SL,,)</f>
        <v>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v>
      </c>
      <c r="B39" s="178"/>
    </row>
    <row r="40" spans="1:2" ht="60">
      <c r="A40" s="92" t="str">
        <f ca="1">OFFSET(L!$C$1,MATCH("Instructions"&amp;ADDRESS(ROW(),COLUMN(),4),L!$A:$A,0)-1,SL,,)</f>
        <v>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v>
      </c>
      <c r="B40" s="178"/>
    </row>
    <row r="41" spans="1:2" ht="90">
      <c r="A41" s="92" t="str">
        <f ca="1">OFFSET(L!$C$1,MATCH("Instructions"&amp;ADDRESS(ROW(),COLUMN(),4),L!$A:$A,0)-1,SL,,)</f>
        <v>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v>
      </c>
      <c r="B41" s="178"/>
    </row>
    <row r="42" spans="1:2" ht="150">
      <c r="A42" s="92" t="str">
        <f ca="1">OFFSET(L!$C$1,MATCH("Instructions"&amp;ADDRESS(ROW(),COLUMN(),4),L!$A:$A,0)-1,SL,,)</f>
        <v>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v>
      </c>
      <c r="B42" s="178"/>
    </row>
    <row r="43" spans="1:2" ht="135">
      <c r="A43" s="92" t="str">
        <f ca="1">OFFSET(L!$C$1,MATCH("Instructions"&amp;ADDRESS(ROW(),COLUMN(),4),L!$A:$A,0)-1,SL,,)</f>
        <v>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v>
      </c>
      <c r="B43" s="178"/>
    </row>
    <row r="44" spans="1:2" ht="30">
      <c r="A44" s="92" t="str">
        <f ca="1">OFFSET(L!$C$1,MATCH("Instructions"&amp;ADDRESS(ROW(),COLUMN(),4),L!$A:$A,0)-1,SL,,)</f>
        <v>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v>
      </c>
      <c r="B44" s="178"/>
    </row>
    <row r="45" spans="1:2" ht="15.95" customHeight="1">
      <c r="A45" s="216"/>
      <c r="B45" s="178"/>
    </row>
    <row r="46" spans="1:2" ht="60">
      <c r="A46" s="93" t="str">
        <f ca="1">OFFSET(L!$C$1,MATCH("Instructions"&amp;ADDRESS(ROW(),COLUMN(),4),L!$A:$A,0)-1,SL,,)</f>
        <v>Instructions pour compléter la liste des fonderies.
Merci de répondre en ANGLAIS uniquement
Remarque: Les colonnes avec un astérisque (*) indiquent des champs obligatoires</v>
      </c>
      <c r="B46" s="178"/>
    </row>
    <row r="47" spans="1:2" ht="63.75" customHeight="1">
      <c r="A47" s="93" t="str">
        <f ca="1">OFFSET(L!$C$1,MATCH("Instructions"&amp;ADDRESS(ROW(),COLUMN(),4),L!$A:$A,0)-1,SL,,)</f>
        <v>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v>
      </c>
      <c r="B47" s="178"/>
    </row>
    <row r="48" spans="1:2" ht="51.95" customHeight="1">
      <c r="A48" s="92" t="str">
        <f ca="1">OFFSET(L!$C$1,MATCH("Instructions"&amp;ADDRESS(ROW(),COLUMN(),4),L!$A:$A,0)-1,SL,,)</f>
        <v>1. Colonne d’entrée de l’identification de la fonderie. Si vous connaissez le numéro d’identification de la fonderie, saisissez-le dans la colonne A (les colonnes B, C, D, E, F, G, I et J se rempliront automatiquement). La colonne A ne se remplit pas automatiquement.</v>
      </c>
      <c r="B48" s="178"/>
    </row>
    <row r="49" spans="1:2" ht="43.5" customHeight="1">
      <c r="A49" s="92" t="str">
        <f ca="1">OFFSET(L!$C$1,MATCH("Instructions"&amp;ADDRESS(ROW(),COLUMN(),4),L!$A:$A,0)-1,SL,,)</f>
        <v>2. Métal (*) – Utiliser la liste déroulante pour sélectionner le métal pour lequel vous entrez l’information. Les métaux n'apparaissent que si les questions 1 et 2 reçoivent une réponse « Oui » pour le minerai spécifié. Ce champ est obligatoire.</v>
      </c>
      <c r="B49" s="178"/>
    </row>
    <row r="50" spans="1:2" ht="60">
      <c r="A50" s="92" t="str">
        <f ca="1">OFFSET(L!$C$1,MATCH("Instructions"&amp;ADDRESS(ROW(),COLUMN(),4),L!$A:$A,0)-1,SL,,)</f>
        <v>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v>
      </c>
      <c r="B50" s="178"/>
    </row>
    <row r="51" spans="1:2" ht="30">
      <c r="A51" s="92" t="str">
        <f ca="1">OFFSET(L!$C$1,MATCH("Instructions"&amp;ADDRESS(ROW(),COLUMN(),4),L!$A:$A,0)-1,SL,,)</f>
        <v>4. Nom de la fonderie (1) - Renseignez le nom de la fonderie si vous avez sélectionné « Fonderie non répertoriée » dans la colonne C. Ce champ se remplit automatiquement lorsqu’un nom de fonderie est sélectionné dans la colonne C. Ce champ est obligatoire.</v>
      </c>
      <c r="B51" s="178"/>
    </row>
    <row r="52" spans="1:2" ht="45.75" customHeight="1">
      <c r="A52" s="92" t="str">
        <f ca="1">OFFSET(L!$C$1,MATCH("Instructions"&amp;ADDRESS(ROW(),COLUMN(),4),L!$A:$A,0)-1,SL,,)</f>
        <v>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v>
      </c>
      <c r="B52" s="178"/>
    </row>
    <row r="53" spans="1:2" ht="45">
      <c r="A53" s="92" t="str">
        <f ca="1">OFFSET(L!$C$1,MATCH("Instructions"&amp;ADDRESS(ROW(),COLUMN(),4),L!$A:$A,0)-1,SL,,)</f>
        <v>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v>
      </c>
      <c r="B53" s="178"/>
    </row>
    <row r="54" spans="1:2" ht="30">
      <c r="A54" s="92" t="str">
        <f ca="1">OFFSET(L!$C$1,MATCH("Instructions"&amp;ADDRESS(ROW(),COLUMN(),4),L!$A:$A,0)-1,SL,,)</f>
        <v>7. Type de l'identifiant de la fonderie - C'est la source du numéro d'identification de la fonderie identifiée dans la colonne F. Si un nom de fonderie a été sélectionné dans la colonne C en utilisant la liste déroulante, ce champ est automatiquement renseigné.</v>
      </c>
      <c r="B54" s="178"/>
    </row>
    <row r="55" spans="1:2" ht="35.450000000000003" customHeight="1">
      <c r="A55" s="92" t="str">
        <f ca="1">OFFSET(L!$C$1,MATCH("Instructions"&amp;ADDRESS(ROW(),COLUMN(),4),L!$A:$A,0)-1,SL,,)</f>
        <v>8. Rue de la fonderie – indique le nom de la rue où est située la fonderie. Ce champ est facultatif.</v>
      </c>
      <c r="B55" s="178"/>
    </row>
    <row r="56" spans="1:2" ht="15">
      <c r="A56" s="92" t="str">
        <f ca="1">OFFSET(L!$C$1,MATCH("Instructions"&amp;ADDRESS(ROW(),COLUMN(),4),L!$A:$A,0)-1,SL,,)</f>
        <v>9. Ville de la fonderie – indique le nom de la ville où est située la fonderie. Ce champ est facultatif.</v>
      </c>
      <c r="B56" s="178"/>
    </row>
    <row r="57" spans="1:2" ht="33.950000000000003" customHeight="1">
      <c r="A57" s="92" t="str">
        <f ca="1">OFFSET(L!$C$1,MATCH("Instructions"&amp;ADDRESS(ROW(),COLUMN(),4),L!$A:$A,0)-1,SL,,)</f>
        <v>10. Emplacement de la fonderie : État/province, le cas échéant – indique l’État ou la province où est située la fonderie. Ce champ est facultatif.</v>
      </c>
      <c r="B57" s="178"/>
    </row>
    <row r="58" spans="1:2" ht="165">
      <c r="A58" s="92" t="str">
        <f ca="1">OFFSET(L!$C$1,MATCH("Instructions"&amp;ADDRESS(ROW(),COLUMN(),4),L!$A:$A,0)-1,SL,,)</f>
        <v>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v>
      </c>
      <c r="B58" s="178"/>
    </row>
    <row r="59" spans="1:2" ht="45">
      <c r="A59" s="92" t="str">
        <f ca="1">OFFSET(L!$C$1,MATCH("Instructions"&amp;ADDRESS(ROW(),COLUMN(),4),L!$A:$A,0)-1,SL,,)</f>
        <v>12. Adresse Email du contact de la fonderie - Indiquez l'adresse email du contact que vous avez identifié pour la fonderie. Exemple: John.Smith@SmelterXXX.com. Merci de lire les instructions sur le nom du contact de la fonderie avant de remplir ce champ.</v>
      </c>
      <c r="B59" s="178"/>
    </row>
    <row r="60" spans="1:2" ht="45">
      <c r="A60" s="92" t="str">
        <f ca="1">OFFSET(L!$C$1,MATCH("Instructions"&amp;ADDRESS(ROW(),COLUMN(),4),L!$A:$A,0)-1,SL,,)</f>
        <v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v>
      </c>
      <c r="B60" s="178"/>
    </row>
    <row r="61" spans="1:2" ht="60">
      <c r="A61" s="92" t="str">
        <f ca="1">OFFSET(L!$C$1,MATCH("Instructions"&amp;ADDRESS(ROW(),COLUMN(),4),L!$A:$A,0)-1,SL,,)</f>
        <v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v>
      </c>
      <c r="B61" s="178"/>
    </row>
    <row r="62" spans="1:2" ht="99.95" customHeight="1">
      <c r="A62" s="92" t="str">
        <f ca="1">OFFSET(L!$C$1,MATCH("Instructions"&amp;ADDRESS(ROW(),COLUMN(),4),L!$A:$A,0)-1,SL,,)</f>
        <v>15. Indique si la fonderie utilise uniquement des sources recyclées ou des débris pour ses procédés de fusion. Cette question est facultative. Les réponses possibles à cette question sont :
– Oui
– Non
– Ne sais pas</v>
      </c>
      <c r="B62" s="178"/>
    </row>
    <row r="63" spans="1:2" ht="30">
      <c r="A63" s="92" t="str">
        <f ca="1">OFFSET(L!$C$1,MATCH("Instructions"&amp;ADDRESS(ROW(),COLUMN(),4),L!$A:$A,0)-1,SL,,)</f>
        <v>16. Commentaires - Zone de texte pour indiquer tout commentaire relatif à la fonderie. Exemple: la fonderie a été achetée par l'entreprise YYY.</v>
      </c>
      <c r="B63" s="178"/>
    </row>
    <row r="64" spans="1:2" ht="15">
      <c r="A64" s="216"/>
      <c r="B64" s="178"/>
    </row>
    <row r="65" spans="1:2" ht="30">
      <c r="A65" s="217" t="str">
        <f ca="1">OFFSET(L!$C$1,MATCH("Instructions"&amp;ADDRESS(ROW(),COLUMN(),4),L!$A:$A,0)-1,SL,,)</f>
        <v>Instructions pour compléter la liste des installations minières
Merci de répondre en ANGLAIS uniquement</v>
      </c>
      <c r="B65" s="178"/>
    </row>
    <row r="66" spans="1:2" ht="30">
      <c r="A66" s="92" t="str">
        <f ca="1">OFFSET(L!$C$1,MATCH("Instructions"&amp;ADDRESS(ROW(),COLUMN(),4),L!$A:$A,0)-1,SL,,)</f>
        <v>1. Métal – Utiliser la liste déroulante pour sélectionner le métal pour lequel vous entrez l’information. Les métaux n'apparaissent que si les questions 1 et 2 reçoivent une réponse « Oui » pour le minerai spécifié.</v>
      </c>
      <c r="B66" s="178"/>
    </row>
    <row r="67" spans="1:2" ht="30">
      <c r="A67" s="92" t="str">
        <f ca="1">OFFSET(L!$C$1,MATCH("Instructions"&amp;ADDRESS(ROW(),COLUMN(),4),L!$A:$A,0)-1,SL,,)</f>
        <v>2. Nom de la ou des fonderie(s) qui s’approvisionnent auprès de cette installation minière : dans la mesure du possible, indiquez le nom de la ou des fonderie(s) qui s’approvisionnent auprès de l’installation minière ou du site minier répertorié.</v>
      </c>
      <c r="B67" s="178"/>
    </row>
    <row r="68" spans="1:2" ht="15">
      <c r="A68" s="92" t="str">
        <f ca="1">OFFSET(L!$C$1,MATCH("Instructions"&amp;ADDRESS(ROW(),COLUMN(),4),L!$A:$A,0)-1,SL,,)</f>
        <v>3. Nom de l’installation minière (site) – indique le nom de l’installation minière tel que vous le connaissez.</v>
      </c>
      <c r="B68" s="178"/>
    </row>
    <row r="69" spans="1:2" ht="45">
      <c r="A69" s="92" t="str">
        <f ca="1">OFFSET(L!$C$1,MATCH("Instructions"&amp;ADDRESS(ROW(),COLUMN(),4),L!$A:$A,0)-1,SL,,)</f>
        <v>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v>
      </c>
      <c r="B69" s="178"/>
    </row>
    <row r="70" spans="1:2" ht="15">
      <c r="A70" s="92" t="str">
        <f ca="1">OFFSET(L!$C$1,MATCH("Instructions"&amp;ADDRESS(ROW(),COLUMN(),4),L!$A:$A,0)-1,SL,,)</f>
        <v>5. Type de l'identifiant de l'installation minière - C'est la source du numéro d'identification de l'installation minière identifiée dans la colonne D.</v>
      </c>
      <c r="B70" s="178"/>
    </row>
    <row r="71" spans="1:2" ht="15">
      <c r="A71" s="92" t="str">
        <f ca="1">OFFSET(L!$C$1,MATCH("Instructions"&amp;ADDRESS(ROW(),COLUMN(),4),L!$A:$A,0)-1,SL,,)</f>
        <v>6. Pays de l'installation minière - Utilisez le menu déroulant pour sélectionner le pays de l'installation minière.</v>
      </c>
      <c r="B71" s="178"/>
    </row>
    <row r="72" spans="1:2" ht="15">
      <c r="A72" s="92" t="str">
        <f ca="1">OFFSET(L!$C$1,MATCH("Instructions"&amp;ADDRESS(ROW(),COLUMN(),4),L!$A:$A,0)-1,SL,,)</f>
        <v>7. Rue de l'installation minière – indique le nom de la rue où est située l'installation minière.</v>
      </c>
      <c r="B72" s="178"/>
    </row>
    <row r="73" spans="1:2" ht="15">
      <c r="A73" s="92" t="str">
        <f ca="1">OFFSET(L!$C$1,MATCH("Instructions"&amp;ADDRESS(ROW(),COLUMN(),4),L!$A:$A,0)-1,SL,,)</f>
        <v>8. Ville de l'installation minière – indique le nom de la ville où est située l'installation minière.</v>
      </c>
      <c r="B73" s="178"/>
    </row>
    <row r="74" spans="1:2" ht="15">
      <c r="A74" s="92" t="str">
        <f ca="1">OFFSET(L!$C$1,MATCH("Instructions"&amp;ADDRESS(ROW(),COLUMN(),4),L!$A:$A,0)-1,SL,,)</f>
        <v>9. Emplacement de l'installation minière : État/province, le cas échéant – indique l’État ou la province où est située l'installation minière.</v>
      </c>
      <c r="B74" s="178"/>
    </row>
    <row r="75" spans="1:2" ht="105">
      <c r="A75" s="92" t="str">
        <f ca="1">OFFSET(L!$C$1,MATCH("Instructions"&amp;ADDRESS(ROW(),COLUMN(),4),L!$A:$A,0)-1,SL,,)</f>
        <v>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v>
      </c>
      <c r="B75" s="178"/>
    </row>
    <row r="76" spans="1:2" ht="45">
      <c r="A76" s="92" t="str">
        <f ca="1">OFFSET(L!$C$1,MATCH("Instructions"&amp;ADDRESS(ROW(),COLUMN(),4),L!$A:$A,0)-1,SL,,)</f>
        <v>11. Adresse Email du contact de l'installation minière - Indiquez l'adresse email du contact que vous avez identifié pour l'installation minière. Exemple: John.Smith@MineXXX.com. Merci de lire les instructions sur le nom du contact de l'installation minière avant de remplir ce champ.</v>
      </c>
      <c r="B76" s="178"/>
    </row>
    <row r="77" spans="1:2" ht="60">
      <c r="A77" s="92" t="str">
        <f ca="1">OFFSET(L!$C$1,MATCH("Instructions"&amp;ADDRESS(ROW(),COLUMN(),4),L!$A:$A,0)-1,SL,,)</f>
        <v>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v>
      </c>
      <c r="B77" s="178"/>
    </row>
    <row r="78" spans="1:2" ht="30">
      <c r="A78" s="92" t="str">
        <f ca="1">OFFSET(L!$C$1,MATCH("Instructions"&amp;ADDRESS(ROW(),COLUMN(),4),L!$A:$A,0)-1,SL,,)</f>
        <v>13. Commentaires - Zone de texte pour indiquer tout commentaire relatif à l'installation minière. Exemple: L'installation minière a été achetée par l'entreprise YYY.</v>
      </c>
      <c r="B78" s="178"/>
    </row>
    <row r="79" spans="1:2" ht="15">
      <c r="A79" s="216"/>
      <c r="B79" s="178"/>
    </row>
    <row r="80" spans="1:2" ht="90">
      <c r="A80" s="217" t="str">
        <f ca="1">OFFSET(L!$C$1,MATCH("Instructions"&amp;ADDRESS(ROW(),COLUMN(),4),L!$A:$A,0)-1,SL,,)</f>
        <v>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v>
      </c>
      <c r="B80" s="178"/>
    </row>
    <row r="81" spans="1:2" ht="15">
      <c r="A81" s="216"/>
      <c r="B81" s="178"/>
    </row>
    <row r="82" spans="1:2" ht="18" customHeight="1">
      <c r="A82" s="93" t="str">
        <f ca="1">OFFSET(L!$C$1,MATCH("Instructions"&amp;ADDRESS(ROW(),COLUMN(),4),L!$A:$A,0)-1,SL,,)</f>
        <v>CONDITIONS GENERALES</v>
      </c>
      <c r="B82" s="178"/>
    </row>
    <row r="83" spans="1:2" ht="105">
      <c r="A83" s="93" t="str">
        <f ca="1">OFFSET(L!$C$1,MATCH("Instructions"&amp;ADDRESS(ROW(),COLUMN(),4),L!$A:$A,0)-1,SL,,)</f>
        <v>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v>
      </c>
      <c r="B83" s="178"/>
    </row>
    <row r="84" spans="1:2" ht="60">
      <c r="A84" s="93" t="str">
        <f ca="1">OFFSET(L!$C$1,MATCH("Instructions"&amp;ADDRESS(ROW(),COLUMN(),4),L!$A:$A,0)-1,SL,,)</f>
        <v>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v>
      </c>
      <c r="B84" s="178"/>
    </row>
    <row r="85" spans="1:2" ht="60">
      <c r="A85" s="93" t="str">
        <f ca="1">OFFSET(L!$C$1,MATCH("Instructions"&amp;ADDRESS(ROW(),COLUMN(),4),L!$A:$A,0)-1,SL,,)</f>
        <v>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v>
      </c>
      <c r="B85" s="178"/>
    </row>
    <row r="86" spans="1:2" ht="120">
      <c r="A86" s="93" t="str">
        <f ca="1">OFFSET(L!$C$1,MATCH("Instructions"&amp;ADDRESS(ROW(),COLUMN(),4),L!$A:$A,0)-1,SL,,)</f>
        <v>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v>
      </c>
      <c r="B86" s="178"/>
    </row>
    <row r="87" spans="1:2" ht="45">
      <c r="A87" s="93" t="str">
        <f ca="1">OFFSET(L!$C$1,MATCH("Instructions"&amp;ADDRESS(ROW(),COLUMN(),4),L!$A:$A,0)-1,SL,,)</f>
        <v>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v>
      </c>
      <c r="B87" s="178"/>
    </row>
    <row r="88" spans="1:2" ht="15">
      <c r="A88" s="93" t="str">
        <f ca="1">OFFSET(L!$C$1,MATCH("Instructions"&amp;ADDRESS(ROW(),COLUMN(),4),L!$A:$A,0)-1,SL,,)</f>
        <v>En accédant et en utilisant cette Liste ou l’un des Outils, et en contrepartie de ceux-ci, l’Utilisateur accepte les dispositions précitées.</v>
      </c>
      <c r="B88" s="178"/>
    </row>
    <row r="89" spans="1:2" ht="15">
      <c r="A89" s="92" t="str">
        <f ca="1">OFFSET(L!$C$1,MATCH("General"&amp;"Cpy",L!$A:$A,0)-1,SL,,)</f>
        <v>© 2026 Responsible Minerals Initiative. Tous droits réservés.</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DÉFINITION</v>
      </c>
      <c r="D2" s="461"/>
      <c r="E2" s="177"/>
    </row>
    <row r="3" spans="1:8" ht="45">
      <c r="A3" s="175"/>
      <c r="B3" s="176" t="str">
        <f ca="1">OFFSET(L!$C$1,MATCH("Definitions"&amp;ADDRESS(ROW(),COLUMN(),4),L!$A:$A,0)-1,SL,,)</f>
        <v>Personne responsable</v>
      </c>
      <c r="C3" s="176" t="str">
        <f ca="1">OFFSET(L!$C$1,MATCH("Definitions"&amp;ADDRESS(ROW(),COLUMN(),4),L!$A:$A,0)-1,SL,,)</f>
        <v xml:space="preserve">Ce champ indique la personne responsable du contenu de la déclaration. La personne responsable peut être différente du contact. Il n’est pas autorisé d’utiliser le mot « identique » ou équivalent au lieu de fournir le nom de la personne responsable. </v>
      </c>
      <c r="D3" s="461"/>
      <c r="E3" s="178"/>
    </row>
    <row r="4" spans="1:8" ht="60">
      <c r="A4" s="175"/>
      <c r="B4" s="176" t="str">
        <f ca="1">OFFSET(L!$C$1,MATCH("Definitions"&amp;ADDRESS(ROW(),COLUMN(),4),L!$A:$A,0)-1,SL,,)</f>
        <v>Affineur de cobalt</v>
      </c>
      <c r="C4" s="176" t="str">
        <f ca="1">OFFSET(L!$C$1,MATCH("Definitions"&amp;ADDRESS(ROW(),COLUMN(),4),L!$A:$A,0)-1,SL,,)</f>
        <v>Une entité qui traite des concentrés, des produits semi-finis ou recyclés à partir du cobalt et qui fabrique un produit à base de cobalt pour une utilisation directe dans un procédé de fabrication en aval.</v>
      </c>
      <c r="D4" s="461"/>
      <c r="E4" s="178" t="s">
        <v>13</v>
      </c>
    </row>
    <row r="5" spans="1:8" ht="120">
      <c r="A5" s="175"/>
      <c r="B5" s="176" t="str">
        <f ca="1">OFFSET(L!$C$1,MATCH("Definitions"&amp;ADDRESS(ROW(),COLUMN(),4),L!$A:$A,0)-1,SL,,)</f>
        <v>Zones touchées par des conflits et à haut risque (CAHRA)</v>
      </c>
      <c r="C5" s="176" t="str">
        <f ca="1">OFFSET(L!$C$1,MATCH("Definitions"&amp;ADDRESS(ROW(),COLUMN(),4),L!$A:$A,0)-1,SL,,)</f>
        <v>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v>
      </c>
      <c r="D5" s="461"/>
      <c r="E5" s="178"/>
    </row>
    <row r="6" spans="1:8" ht="60">
      <c r="A6" s="175"/>
      <c r="B6" s="176" t="str">
        <f ca="1">OFFSET(L!$C$1,MATCH("Definitions"&amp;ADDRESS(ROW(),COLUMN(),4),L!$A:$A,0)-1,SL,,)</f>
        <v>Installation de traitement du cuivre*</v>
      </c>
      <c r="C6" s="176" t="str">
        <f ca="1">OFFSET(L!$C$1,MATCH("Definitions"&amp;ADDRESS(ROW(),COLUMN(),4),L!$A:$A,0)-1,SL,,)</f>
        <v>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v>
      </c>
      <c r="D6" s="461"/>
      <c r="E6" s="178"/>
    </row>
    <row r="7" spans="1:8" ht="91.5" customHeight="1">
      <c r="A7" s="175"/>
      <c r="B7" s="176" t="str">
        <f ca="1">OFFSET(L!$C$1,MATCH("Definitions"&amp;ADDRESS(ROW(),COLUMN(),4),L!$A:$A,0)-1,SL,,)</f>
        <v>Déclaration de champ d’application ou de classe</v>
      </c>
      <c r="C7" s="176" t="str">
        <f ca="1">OFFSET(L!$C$1,MATCH("Definitions"&amp;ADDRESS(ROW(),COLUMN(),4),L!$A:$A,0)-1,SL,,)</f>
        <v>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v>
      </c>
      <c r="D7" s="461"/>
      <c r="E7" s="178" t="s">
        <v>14</v>
      </c>
    </row>
    <row r="8" spans="1:8" ht="91.5" customHeight="1">
      <c r="A8" s="175"/>
      <c r="B8" s="176" t="str">
        <f ca="1">OFFSET(L!$C$1,MATCH("Definitions"&amp;ADDRESS(ROW(),COLUMN(),4),L!$A:$A,0)-1,SL,,)</f>
        <v>Diligence raisonnable</v>
      </c>
      <c r="C8" s="176" t="str">
        <f ca="1">OFFSET(L!$C$1,MATCH("Definitions"&amp;ADDRESS(ROW(),COLUMN(),4),L!$A:$A,0)-1,SL,,)</f>
        <v>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v>
      </c>
      <c r="D8" s="461"/>
      <c r="E8" s="178"/>
    </row>
    <row r="9" spans="1:8" ht="60">
      <c r="A9" s="175"/>
      <c r="B9" s="176" t="str">
        <f ca="1">OFFSET(L!$C$1,MATCH("Definitions"&amp;ADDRESS(ROW(),COLUMN(),4),L!$A:$A,0)-1,SL,,)</f>
        <v>Graphite naturel*</v>
      </c>
      <c r="C9" s="176" t="str">
        <f ca="1">OFFSET(L!$C$1,MATCH("Definitions"&amp;ADDRESS(ROW(),COLUMN(),4),L!$A:$A,0)-1,SL,,)</f>
        <v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v>
      </c>
      <c r="D9" s="461"/>
      <c r="E9" s="178" t="s">
        <v>15</v>
      </c>
    </row>
    <row r="10" spans="1:8" ht="75">
      <c r="A10" s="175"/>
      <c r="B10" s="176" t="str">
        <f ca="1">OFFSET(L!$C$1,MATCH("Definitions"&amp;ADDRESS(ROW(),COLUMN(),4),L!$A:$A,0)-1,SL,,)</f>
        <v>Producteur de graphite*</v>
      </c>
      <c r="C10" s="176" t="str">
        <f ca="1">OFFSET(L!$C$1,MATCH("Definitions"&amp;ADDRESS(ROW(),COLUMN(),4),L!$A:$A,0)-1,SL,,)</f>
        <v>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v>
      </c>
      <c r="D10" s="461"/>
      <c r="E10" s="178" t="s">
        <v>16</v>
      </c>
    </row>
    <row r="11" spans="1:8" ht="60">
      <c r="A11" s="175"/>
      <c r="B11" s="176" t="str">
        <f ca="1">OFFSET(L!$C$1,MATCH("Definitions"&amp;ADDRESS(ROW(),COLUMN(),4),L!$A:$A,0)-1,SL,,)</f>
        <v>Cabinet d’audit indépendant du secteur privé</v>
      </c>
      <c r="C11" s="176" t="str">
        <f ca="1">OFFSET(L!$C$1,MATCH("Definitions"&amp;ADDRESS(ROW(),COLUMN(),4),L!$A:$A,0)-1,SL,,)</f>
        <v>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v>
      </c>
      <c r="D11" s="461"/>
      <c r="E11" s="178" t="s">
        <v>15</v>
      </c>
      <c r="H11" s="155">
        <v>14</v>
      </c>
    </row>
    <row r="12" spans="1:8" ht="30">
      <c r="A12" s="175"/>
      <c r="B12" s="176" t="str">
        <f ca="1">OFFSET(L!$C$1,MATCH("Definitions"&amp;ADDRESS(ROW(),COLUMN(),4),L!$A:$A,0)-1,SL,,)</f>
        <v>Ajouté intentionnellement</v>
      </c>
      <c r="C12" s="176" t="str">
        <f ca="1">OFFSET(L!$C$1,MATCH("Definitions"&amp;ADDRESS(ROW(),COLUMN(),4),L!$A:$A,0)-1,SL,,)</f>
        <v>« Ajouté intentionnellement » est communément admis comme d'une substance dans une ou plusieurs étapes du cycle de vie d'un produit dans le but de lui conférer une propriété, une réaction ou une qualité particulière.</v>
      </c>
      <c r="D12" s="461"/>
      <c r="E12" s="178"/>
    </row>
    <row r="13" spans="1:8" ht="75">
      <c r="A13" s="175"/>
      <c r="B13" s="176" t="str">
        <f ca="1">OFFSET(L!$C$1,MATCH("Definitions"&amp;ADDRESS(ROW(),COLUMN(),4),L!$A:$A,0)-1,SL,,)</f>
        <v>Installation de traitement du lithium*</v>
      </c>
      <c r="C13" s="176" t="str">
        <f ca="1">OFFSET(L!$C$1,MATCH("Definitions"&amp;ADDRESS(ROW(),COLUMN(),4),L!$A:$A,0)-1,SL,,)</f>
        <v>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v>
      </c>
      <c r="D13" s="461"/>
      <c r="E13" s="178"/>
    </row>
    <row r="14" spans="1:8" ht="120">
      <c r="A14" s="175"/>
      <c r="B14" s="176" t="str">
        <f ca="1">OFFSET(L!$C$1,MATCH("Definitions"&amp;ADDRESS(ROW(),COLUMN(),4),L!$A:$A,0)-1,SL,,)</f>
        <v>OCDE</v>
      </c>
      <c r="C14" s="176" t="str">
        <f ca="1">OFFSET(L!$C$1,MATCH("Definitions"&amp;ADDRESS(ROW(),COLUMN(),4),L!$A:$A,0)-1,SL,,)</f>
        <v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v>
      </c>
      <c r="D14" s="461"/>
      <c r="E14" s="178"/>
    </row>
    <row r="15" spans="1:8" ht="30">
      <c r="A15" s="175"/>
      <c r="B15" s="176" t="str">
        <f ca="1">OFFSET(L!$C$1,MATCH("Definitions"&amp;ADDRESS(ROW(),COLUMN(),4),L!$A:$A,0)-1,SL,,)</f>
        <v>Mica (Naturel)</v>
      </c>
      <c r="C15" s="176" t="str">
        <f ca="1">OFFSET(L!$C$1,MATCH("Definitions"&amp;ADDRESS(ROW(),COLUMN(),4),L!$A:$A,0)-1,SL,,)</f>
        <v>Le mica naturel est un minerai exploité ou d'origine naturelle comme la muscovite et le phlogopite.</v>
      </c>
      <c r="D15" s="461"/>
      <c r="E15" s="178"/>
    </row>
    <row r="16" spans="1:8" ht="45">
      <c r="A16" s="175"/>
      <c r="B16" s="176" t="str">
        <f ca="1">OFFSET(L!$C$1,MATCH("Definitions"&amp;ADDRESS(ROW(),COLUMN(),4),L!$A:$A,0)-1,SL,,)</f>
        <v>Mica (Synthétique)</v>
      </c>
      <c r="C16" s="176" t="str">
        <f ca="1">OFFSET(L!$C$1,MATCH("Definitions"&amp;ADDRESS(ROW(),COLUMN(),4),L!$A:$A,0)-1,SL,,)</f>
        <v>Le mica synthétique (fluorophlogopite) est un matériau synthétique composé de matériaux tels que le magnésium, l’aluminium et le silicium.</v>
      </c>
      <c r="D16" s="461"/>
      <c r="E16" s="178" t="s">
        <v>15</v>
      </c>
    </row>
    <row r="17" spans="1:5" ht="75">
      <c r="A17" s="175"/>
      <c r="B17" s="176" t="str">
        <f ca="1">OFFSET(L!$C$1,MATCH("Definitions"&amp;ADDRESS(ROW(),COLUMN(),4),L!$A:$A,0)-1,SL,,)</f>
        <v>Processeur de mica</v>
      </c>
      <c r="C17" s="176" t="str">
        <f ca="1">OFFSET(L!$C$1,MATCH("Definitions"&amp;ADDRESS(ROW(),COLUMN(),4),L!$A:$A,0)-1,SL,,)</f>
        <v>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v>
      </c>
      <c r="D17" s="461"/>
      <c r="E17" s="178"/>
    </row>
    <row r="18" spans="1:5" ht="75">
      <c r="A18" s="175"/>
      <c r="B18" s="176" t="str">
        <f ca="1">OFFSET(L!$C$1,MATCH("Definitions"&amp;ADDRESS(ROW(),COLUMN(),4),L!$A:$A,0)-1,SL,,)</f>
        <v>Installation de traitement du nickel*</v>
      </c>
      <c r="C18" s="176" t="str">
        <f ca="1">OFFSET(L!$C$1,MATCH("Definitions"&amp;ADDRESS(ROW(),COLUMN(),4),L!$A:$A,0)-1,SL,,)</f>
        <v>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v>
      </c>
      <c r="D18" s="461"/>
      <c r="E18" s="178"/>
    </row>
    <row r="19" spans="1:5" ht="105">
      <c r="A19" s="175"/>
      <c r="B19" s="176" t="str">
        <f ca="1">OFFSET(L!$C$1,MATCH("Definitions"&amp;ADDRESS(ROW(),COLUMN(),4),L!$A:$A,0)-1,SL,,)</f>
        <v>Transformateur</v>
      </c>
      <c r="C19" s="176" t="str">
        <f ca="1">OFFSET(L!$C$1,MATCH("Definitions"&amp;ADDRESS(ROW(),COLUMN(),4),L!$A:$A,0)-1,SL,,)</f>
        <v>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v>
      </c>
      <c r="D19" s="461"/>
      <c r="E19" s="178"/>
    </row>
    <row r="20" spans="1:5" ht="45">
      <c r="A20" s="175"/>
      <c r="B20" s="176" t="str">
        <f ca="1">OFFSET(L!$C$1,MATCH("Definitions"&amp;ADDRESS(ROW(),COLUMN(),4),L!$A:$A,0)-1,SL,,)</f>
        <v>Produit</v>
      </c>
      <c r="C20" s="176" t="str">
        <f ca="1">OFFSET(L!$C$1,MATCH("Definitions"&amp;ADDRESS(ROW(),COLUMN(),4),L!$A:$A,0)-1,SL,,)</f>
        <v>Le produit fini d’une entreprise est un matériel ou un élément qui est arrivé au stade final de sa fabrication et est disponible pour la distribution ou la vente aux clients.</v>
      </c>
      <c r="D20" s="461"/>
      <c r="E20" s="178"/>
    </row>
    <row r="21" spans="1:5" ht="120">
      <c r="A21" s="175"/>
      <c r="B21" s="176" t="str">
        <f ca="1">OFFSET(L!$C$1,MATCH("Definitions"&amp;ADDRESS(ROW(),COLUMN(),4),L!$A:$A,0)-1,SL,,)</f>
        <v>Sources de produits recyclés ou déchets</v>
      </c>
      <c r="C21" s="176" t="str">
        <f ca="1">OFFSET(L!$C$1,MATCH("Definitions"&amp;ADDRESS(ROW(),COLUMN(),4),L!$A:$A,0)-1,SL,,)</f>
        <v>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v>
      </c>
      <c r="D21" s="461"/>
      <c r="E21" s="178" t="s">
        <v>15</v>
      </c>
    </row>
    <row r="22" spans="1:5" ht="75">
      <c r="A22" s="175"/>
      <c r="B22" s="176" t="str">
        <f ca="1">OFFSET(L!$C$1,MATCH("Definitions"&amp;ADDRESS(ROW(),COLUMN(),4),L!$A:$A,0)-1,SL,,)</f>
        <v>Responsible Business Alliance (RBA)</v>
      </c>
      <c r="C22" s="176" t="str">
        <f ca="1">OFFSET(L!$C$1,MATCH("Definitions"&amp;ADDRESS(ROW(),COLUMN(),4),L!$A:$A,0)-1,SL,,)</f>
        <v>La Responsible Business Alliance, fondée en 2004, est la plus grande coalition industrielle dédiée à la responsabilité de la chaîne d'approvisionnement électronique.
(http://www.responsiblebusiness.org)</v>
      </c>
      <c r="D22" s="461"/>
      <c r="E22" s="178" t="s">
        <v>16</v>
      </c>
    </row>
    <row r="23" spans="1:5" ht="60">
      <c r="A23" s="175"/>
      <c r="B23" s="176" t="str">
        <f ca="1">OFFSET(L!$C$1,MATCH("Definitions"&amp;ADDRESS(ROW(),COLUMN(),4),L!$A:$A,0)-1,SL,,)</f>
        <v>Processus d’assurance des minéraux responsables (RMAP)</v>
      </c>
      <c r="C23" s="176" t="str">
        <f ca="1">OFFSET(L!$C$1,MATCH("Definitions"&amp;ADDRESS(ROW(),COLUMN(),4),L!$A:$A,0)-1,SL,,)</f>
        <v>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v>
      </c>
      <c r="D23" s="461"/>
      <c r="E23" s="178"/>
    </row>
    <row r="24" spans="1:5" ht="150">
      <c r="A24" s="175"/>
      <c r="B24" s="176" t="str">
        <f ca="1">OFFSET(L!$C$1,MATCH("Definitions"&amp;ADDRESS(ROW(),COLUMN(),4),L!$A:$A,0)-1,SL,,)</f>
        <v>Initiative pour des minerais responsables (RMI)</v>
      </c>
      <c r="C24" s="176" t="str">
        <f ca="1">OFFSET(L!$C$1,MATCH("Definitions"&amp;ADDRESS(ROW(),COLUMN(),4),L!$A:$A,0)-1,SL,,)</f>
        <v>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v>
      </c>
      <c r="D24" s="461"/>
      <c r="E24" s="178" t="s">
        <v>15</v>
      </c>
    </row>
    <row r="25" spans="1:5" ht="135">
      <c r="A25" s="175"/>
      <c r="B25" s="176" t="str">
        <f ca="1">OFFSET(L!$C$1,MATCH("Definitions"&amp;ADDRESS(ROW(),COLUMN(),4),L!$A:$A,0)-1,SL,,)</f>
        <v>Liste de fonderies conformes RMAP</v>
      </c>
      <c r="C25" s="176" t="str">
        <f ca="1">OFFSET(L!$C$1,MATCH("Definitions"&amp;ADDRESS(ROW(),COLUMN(),4),L!$A:$A,0)-1,SL,,)</f>
        <v>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v>
      </c>
      <c r="D25" s="461"/>
      <c r="E25" s="178" t="s">
        <v>13</v>
      </c>
    </row>
    <row r="26" spans="1:5" ht="75">
      <c r="A26" s="175"/>
      <c r="B26" s="176" t="str">
        <f ca="1">OFFSET(L!$C$1,MATCH("Definitions"&amp;ADDRESS(ROW(),COLUMN(),4),L!$A:$A,0)-1,SL,,)</f>
        <v>Fonderie</v>
      </c>
      <c r="C26" s="176" t="str">
        <f ca="1">OFFSET(L!$C$1,MATCH("Definitions"&amp;ADDRESS(ROW(),COLUMN(),4),L!$A:$A,0)-1,SL,,)</f>
        <v>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v>
      </c>
      <c r="D26" s="461"/>
      <c r="E26" s="178"/>
    </row>
    <row r="27" spans="1:5" ht="60">
      <c r="A27" s="175"/>
      <c r="B27" s="176" t="str">
        <f ca="1">OFFSET(L!$C$1,MATCH("Definitions"&amp;ADDRESS(ROW(),COLUMN(),4),L!$A:$A,0)-1,SL,,)</f>
        <v>Numéro d’identification d’une fonderie</v>
      </c>
      <c r="C27" s="176" t="str">
        <f ca="1">OFFSET(L!$C$1,MATCH("Definitions"&amp;ADDRESS(ROW(),COLUMN(),4),L!$A:$A,0)-1,SL,,)</f>
        <v>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v>
      </c>
      <c r="D27" s="461"/>
      <c r="E27" s="178"/>
    </row>
    <row r="28" spans="1:5" ht="15">
      <c r="A28" s="175"/>
      <c r="B28" s="463" t="str">
        <f ca="1">OFFSET(L!$C$1,MATCH("Definitions"&amp;ADDRESS(ROW(),COLUMN(),4),L!$A:$A,0)-1,SL,,)</f>
        <v>* Pour en savoir plus sur les sources primaires et secondaires de ce minerai, veuillez consulter le guide de finalisation de l’EMRT.</v>
      </c>
      <c r="C28" s="463"/>
      <c r="D28" s="461"/>
      <c r="E28" s="178"/>
    </row>
    <row r="29" spans="1:5" ht="15">
      <c r="A29" s="175"/>
      <c r="B29" s="460" t="str">
        <f ca="1">OFFSET(L!$C$1,MATCH("General"&amp;"Cpy",L!$A:$A,0)-1,SL,,)</f>
        <v>© 2026 Responsible Minerals Initiative. Tous droits réservés.</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zoomScaleNormal="100" workbookViewId="0">
      <selection activeCell="D3" sqref="D3"/>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25"/>
      <c r="B1" s="426"/>
      <c r="C1" s="426"/>
      <c r="D1" s="426"/>
      <c r="E1" s="426"/>
      <c r="F1" s="426"/>
      <c r="G1" s="426"/>
      <c r="H1" s="426"/>
      <c r="I1" s="426"/>
      <c r="J1" s="426"/>
      <c r="K1" s="427"/>
      <c r="L1" s="101"/>
      <c r="P1" s="2"/>
      <c r="Q1" s="2"/>
      <c r="R1" s="2"/>
      <c r="S1" s="2"/>
      <c r="T1" s="2"/>
      <c r="U1" s="2"/>
      <c r="V1" s="2"/>
      <c r="W1" s="2"/>
      <c r="X1" s="2"/>
      <c r="Y1" s="2"/>
      <c r="Z1" s="2"/>
      <c r="AA1" s="2"/>
      <c r="AB1" s="2"/>
      <c r="AC1" s="2"/>
      <c r="AD1" s="2"/>
      <c r="AE1" s="2"/>
      <c r="AF1" s="2"/>
      <c r="AG1" s="2"/>
      <c r="AH1" s="2"/>
    </row>
    <row r="2" spans="1:34" ht="81.75" customHeight="1">
      <c r="A2" s="27"/>
      <c r="B2" s="281"/>
      <c r="C2" s="28"/>
      <c r="D2" s="428" t="str">
        <f ca="1">OFFSET(L!$C$1,MATCH("Declaration"&amp;ADDRESS(ROW(),COLUMN(),4),L!$A:$A,0)-1,SL,,)</f>
        <v>Modèle de rapport sur les minerais élargi (Extended Mineral Reporting Template (EMRT))</v>
      </c>
      <c r="E2" s="429"/>
      <c r="F2" s="429"/>
      <c r="G2" s="429"/>
      <c r="H2" s="429"/>
      <c r="I2" s="429"/>
      <c r="J2" s="430"/>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354</v>
      </c>
      <c r="E3" s="409"/>
      <c r="F3" s="410"/>
      <c r="G3" s="410"/>
      <c r="H3" s="410"/>
      <c r="I3" s="410"/>
      <c r="J3" s="383" t="s">
        <v>19553</v>
      </c>
      <c r="K3" s="29"/>
      <c r="L3" s="101"/>
      <c r="P3" s="38">
        <f>MATCH($D$3,LN,0)</f>
        <v>5</v>
      </c>
    </row>
    <row r="4" spans="1:34" ht="15.75">
      <c r="A4" s="27"/>
      <c r="B4" s="434" t="str">
        <f ca="1">OFFSET(L!$C$1,MATCH("Declaration"&amp;ADDRESS(ROW(),COLUMN(),4),L!$A:$A,0)-1,SL,,)</f>
        <v>Le but de ce document est de collecter des informations sur la provenance du cobalt ou du mica naturel.</v>
      </c>
      <c r="C4" s="434"/>
      <c r="D4" s="434"/>
      <c r="E4" s="434"/>
      <c r="F4" s="434"/>
      <c r="G4" s="434"/>
      <c r="H4" s="434"/>
      <c r="I4" s="438" t="str">
        <f ca="1">OFFSET(L!$C$1,MATCH("Declaration"&amp;ADDRESS(ROW(),COLUMN(),4),L!$A:$A,0)-1,SL,,)</f>
        <v>Lien vers les Conditions générales</v>
      </c>
      <c r="J4" s="438"/>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34" t="str">
        <f ca="1">OFFSET(L!$C$1,MATCH("Declaration"&amp;ADDRESS(ROW(),COLUMN(),4),L!$A:$A,0)-1,SL,,)</f>
        <v>Les champs obligatoires sont indiqués par un astérisque (*). Consultez l’onglet Instructions pour savoir comment répondre à chaque question.</v>
      </c>
      <c r="C6" s="434"/>
      <c r="D6" s="434"/>
      <c r="E6" s="434"/>
      <c r="F6" s="434"/>
      <c r="G6" s="434"/>
      <c r="H6" s="434"/>
      <c r="I6" s="434"/>
      <c r="J6" s="434"/>
      <c r="K6" s="29"/>
      <c r="L6" s="103" t="s">
        <v>18</v>
      </c>
      <c r="P6" s="2"/>
      <c r="Q6" s="2"/>
      <c r="R6" s="2"/>
      <c r="S6" s="2"/>
      <c r="T6" s="2"/>
      <c r="U6" s="2"/>
      <c r="V6" s="2"/>
      <c r="W6" s="2"/>
      <c r="X6" s="2"/>
      <c r="Y6" s="2"/>
      <c r="Z6" s="2"/>
      <c r="AA6" s="2"/>
      <c r="AB6" s="2"/>
      <c r="AC6" s="2"/>
      <c r="AD6" s="2"/>
      <c r="AE6" s="2"/>
      <c r="AF6" s="2"/>
      <c r="AG6" s="2"/>
      <c r="AH6" s="2"/>
    </row>
    <row r="7" spans="1:34" ht="15.75">
      <c r="A7" s="27"/>
      <c r="B7" s="439" t="str">
        <f ca="1">OFFSET(L!$C$1,MATCH("Declaration"&amp;ADDRESS(ROW(),COLUMN(),4),L!$A:$A,0)-1,SL,,)</f>
        <v>Informations sur l’entreprise</v>
      </c>
      <c r="C7" s="439"/>
      <c r="D7" s="439"/>
      <c r="E7" s="439"/>
      <c r="F7" s="439"/>
      <c r="G7" s="439"/>
      <c r="H7" s="439"/>
      <c r="I7" s="439"/>
      <c r="J7" s="439"/>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Nom de l’entreprise (*) :</v>
      </c>
      <c r="C8" s="65"/>
      <c r="D8" s="431" t="s">
        <v>20352</v>
      </c>
      <c r="E8" s="432"/>
      <c r="F8" s="432"/>
      <c r="G8" s="432"/>
      <c r="H8" s="432"/>
      <c r="I8" s="432"/>
      <c r="J8" s="433"/>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Périmètre de la déclaration (*) :</v>
      </c>
      <c r="C9" s="65"/>
      <c r="D9" s="415" t="s">
        <v>19</v>
      </c>
      <c r="E9" s="416"/>
      <c r="F9" s="416"/>
      <c r="G9" s="417"/>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0" t="str">
        <f ca="1">OFFSET(L!$C$1,MATCH("Declaration"&amp;ADDRESS(ROW(),COLUMN(),4)&amp;LEFT($D$9,1),L!$A:$A,0)-1,SL,,)</f>
        <v>Description du périmètre :</v>
      </c>
      <c r="C10" s="111"/>
      <c r="D10" s="435" t="s">
        <v>20353</v>
      </c>
      <c r="E10" s="436"/>
      <c r="F10" s="436"/>
      <c r="G10" s="436"/>
      <c r="H10" s="436"/>
      <c r="I10" s="436"/>
      <c r="J10" s="437"/>
      <c r="K10" s="29"/>
      <c r="L10" s="103"/>
      <c r="Q10" s="2"/>
      <c r="R10" s="2"/>
      <c r="S10" s="2"/>
      <c r="T10" s="2"/>
      <c r="U10" s="2"/>
      <c r="V10" s="2"/>
      <c r="W10" s="2"/>
      <c r="X10" s="2"/>
      <c r="Y10" s="2"/>
      <c r="Z10" s="2"/>
      <c r="AA10" s="2"/>
      <c r="AB10" s="2"/>
      <c r="AC10" s="2"/>
      <c r="AD10" s="2"/>
      <c r="AE10" s="2"/>
      <c r="AF10" s="2"/>
      <c r="AG10" s="2"/>
      <c r="AH10" s="2"/>
    </row>
    <row r="11" spans="1:34" ht="15.75">
      <c r="A11" s="31"/>
      <c r="B11" s="441"/>
      <c r="C11" s="111"/>
      <c r="D11" s="442" t="str">
        <f ca="1">IF(D9=Q9,OFFSET(L!$C$1,MATCH("Declaration"&amp;ADDRESS(ROW(),COLUMN(),4),L!$A:$A,0)-1,SL,,),"")</f>
        <v/>
      </c>
      <c r="E11" s="443"/>
      <c r="F11" s="443"/>
      <c r="G11" s="443"/>
      <c r="H11" s="443"/>
      <c r="I11" s="443"/>
      <c r="J11" s="444"/>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Choisissez le champ d'application de la déclaration des minerais de votre entreprise (*)</v>
      </c>
      <c r="C12" s="111"/>
      <c r="D12" s="370" t="s">
        <v>40</v>
      </c>
      <c r="E12" s="445" t="s">
        <v>18108</v>
      </c>
      <c r="F12" s="446"/>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REMARQUE: Les minéraux indiqués ici sont repris dans les questions 1 à 7 et C sont classés par ordre alphabétique. Veuillez vous assurer que les réponses correspondent aux minéraux souhaités.</v>
      </c>
      <c r="C13" s="111"/>
      <c r="D13" s="370" t="s">
        <v>18111</v>
      </c>
      <c r="E13" s="445" t="s">
        <v>41</v>
      </c>
      <c r="F13" s="446"/>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47"/>
      <c r="C14" s="111"/>
      <c r="D14" s="296"/>
      <c r="E14" s="449"/>
      <c r="F14" s="450"/>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48"/>
      <c r="C15" s="111"/>
      <c r="D15" s="296"/>
      <c r="E15" s="449"/>
      <c r="F15" s="450"/>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Identifiant unique de l’entreprise :</v>
      </c>
      <c r="C16" s="66"/>
      <c r="D16" s="412" t="s">
        <v>20354</v>
      </c>
      <c r="E16" s="413"/>
      <c r="F16" s="413"/>
      <c r="G16" s="413"/>
      <c r="H16" s="413"/>
      <c r="I16" s="413"/>
      <c r="J16" s="414"/>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Autorité délivrant l’identifiant unique :</v>
      </c>
      <c r="C17" s="66"/>
      <c r="D17" s="412" t="s">
        <v>20355</v>
      </c>
      <c r="E17" s="413"/>
      <c r="F17" s="413"/>
      <c r="G17" s="413"/>
      <c r="H17" s="413"/>
      <c r="I17" s="413"/>
      <c r="J17" s="414"/>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Adresse :</v>
      </c>
      <c r="C18" s="66"/>
      <c r="D18" s="412" t="s">
        <v>20356</v>
      </c>
      <c r="E18" s="413"/>
      <c r="F18" s="413"/>
      <c r="G18" s="413"/>
      <c r="H18" s="413"/>
      <c r="I18" s="413"/>
      <c r="J18" s="414"/>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Nom du contact (*) :</v>
      </c>
      <c r="C19" s="66"/>
      <c r="D19" s="412" t="s">
        <v>20357</v>
      </c>
      <c r="E19" s="413"/>
      <c r="F19" s="413"/>
      <c r="G19" s="413"/>
      <c r="H19" s="413"/>
      <c r="I19" s="413"/>
      <c r="J19" s="414"/>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du contact (*) :</v>
      </c>
      <c r="C20" s="66"/>
      <c r="D20" s="420" t="s">
        <v>20358</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Téléphone du contact (*) :</v>
      </c>
      <c r="C21" s="66"/>
      <c r="D21" s="412" t="s">
        <v>20359</v>
      </c>
      <c r="E21" s="413"/>
      <c r="F21" s="413"/>
      <c r="G21" s="413"/>
      <c r="H21" s="413"/>
      <c r="I21" s="413"/>
      <c r="J21" s="414"/>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Nom de la personne responsable de la déclaration (*) :</v>
      </c>
      <c r="C22" s="66"/>
      <c r="D22" s="412" t="s">
        <v>20360</v>
      </c>
      <c r="E22" s="413"/>
      <c r="F22" s="413"/>
      <c r="G22" s="413"/>
      <c r="H22" s="413"/>
      <c r="I22" s="413"/>
      <c r="J22" s="414"/>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Titre du responsable :</v>
      </c>
      <c r="C23" s="66"/>
      <c r="D23" s="412" t="s">
        <v>20361</v>
      </c>
      <c r="E23" s="413"/>
      <c r="F23" s="413"/>
      <c r="G23" s="413"/>
      <c r="H23" s="413"/>
      <c r="I23" s="413"/>
      <c r="J23" s="414"/>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du responsable (*) :</v>
      </c>
      <c r="C24" s="66"/>
      <c r="D24" s="420" t="s">
        <v>20358</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Téléphone du responsable :</v>
      </c>
      <c r="C25" s="123"/>
      <c r="D25" s="412" t="s">
        <v>20359</v>
      </c>
      <c r="E25" s="413"/>
      <c r="F25" s="413"/>
      <c r="G25" s="413"/>
      <c r="H25" s="413"/>
      <c r="I25" s="413"/>
      <c r="J25" s="414"/>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Date de la déclaration (*) :</v>
      </c>
      <c r="C26" s="67"/>
      <c r="D26" s="423">
        <v>46192</v>
      </c>
      <c r="E26" s="424"/>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18"/>
      <c r="E27" s="41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19" t="str">
        <f ca="1">OFFSET(L!$C$1,MATCH("Declaration"&amp;ADDRESS(ROW(),COLUMN(),4),L!$A:$A,0)-1,SL,,)</f>
        <v>Répondre aux questions 1 à 7 suivantes pour le périmètre de la déclaration indiqué ci-dessus</v>
      </c>
      <c r="C28" s="419"/>
      <c r="D28" s="419"/>
      <c r="E28" s="419"/>
      <c r="F28" s="419"/>
      <c r="G28" s="419"/>
      <c r="H28" s="419"/>
      <c r="I28" s="419"/>
      <c r="J28" s="41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Du minerai spécifié est-il intentionnellement ajouté ou utilisé dans le(s) produit(s) ou les processus de production ?</v>
      </c>
      <c r="C29" s="13"/>
      <c r="D29" s="400" t="str">
        <f ca="1">OFFSET(L!$C$1,MATCH("Declaration"&amp;ADDRESS(ROW(),COLUMN(),4),L!$A:$A,0)-1,SL,,)</f>
        <v>Réponse</v>
      </c>
      <c r="E29" s="400"/>
      <c r="F29" s="14"/>
      <c r="G29" s="37" t="str">
        <f ca="1">OFFSET(L!$C$1,MATCH("Declaration"&amp;ADDRESS(ROW(),COLUMN(),4),L!$A:$A,0)-1,SL,,)</f>
        <v>Commentaires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391" t="s">
        <v>25</v>
      </c>
      <c r="E30" s="392"/>
      <c r="F30" s="8"/>
      <c r="G30" s="393" t="s">
        <v>20362</v>
      </c>
      <c r="H30" s="394"/>
      <c r="I30" s="394"/>
      <c r="J30" s="395"/>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391" t="s">
        <v>25</v>
      </c>
      <c r="E31" s="392"/>
      <c r="F31" s="8"/>
      <c r="G31" s="393" t="s">
        <v>20363</v>
      </c>
      <c r="H31" s="394"/>
      <c r="I31" s="394"/>
      <c r="J31" s="395"/>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391" t="s">
        <v>22</v>
      </c>
      <c r="E32" s="392"/>
      <c r="F32" s="8"/>
      <c r="G32" s="393"/>
      <c r="H32" s="394"/>
      <c r="I32" s="394"/>
      <c r="J32" s="395"/>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391" t="s">
        <v>22</v>
      </c>
      <c r="E33" s="392"/>
      <c r="F33" s="8"/>
      <c r="G33" s="393"/>
      <c r="H33" s="394"/>
      <c r="I33" s="394"/>
      <c r="J33" s="395"/>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391" t="s">
        <v>22</v>
      </c>
      <c r="E34" s="392"/>
      <c r="F34" s="8"/>
      <c r="G34" s="393"/>
      <c r="H34" s="394"/>
      <c r="I34" s="394"/>
      <c r="J34" s="395"/>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391" t="s">
        <v>25</v>
      </c>
      <c r="E35" s="392"/>
      <c r="F35" s="8"/>
      <c r="G35" s="393" t="s">
        <v>20364</v>
      </c>
      <c r="H35" s="394"/>
      <c r="I35" s="394"/>
      <c r="J35" s="395"/>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391"/>
      <c r="E36" s="392"/>
      <c r="F36" s="8"/>
      <c r="G36" s="393"/>
      <c r="H36" s="394"/>
      <c r="I36" s="394"/>
      <c r="J36" s="395"/>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391"/>
      <c r="E37" s="392"/>
      <c r="F37" s="8"/>
      <c r="G37" s="393"/>
      <c r="H37" s="394"/>
      <c r="I37" s="394"/>
      <c r="J37" s="395"/>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391"/>
      <c r="E38" s="392"/>
      <c r="F38" s="8"/>
      <c r="G38" s="393"/>
      <c r="H38" s="394"/>
      <c r="I38" s="394"/>
      <c r="J38" s="395"/>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391"/>
      <c r="E39" s="392"/>
      <c r="F39" s="8"/>
      <c r="G39" s="393"/>
      <c r="H39" s="394"/>
      <c r="I39" s="394"/>
      <c r="J39" s="395"/>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Reste-t-il du minerai spécifié dans le(s) produit(s) ? (*)(*)</v>
      </c>
      <c r="C41" s="13"/>
      <c r="D41" s="407" t="str">
        <f ca="1">D29</f>
        <v>Réponse</v>
      </c>
      <c r="E41" s="407"/>
      <c r="F41" s="14"/>
      <c r="G41" s="37" t="str">
        <f ca="1">G29</f>
        <v>Commentaires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391" t="s">
        <v>25</v>
      </c>
      <c r="E42" s="392"/>
      <c r="F42" s="8"/>
      <c r="G42" s="393" t="s">
        <v>20362</v>
      </c>
      <c r="H42" s="394"/>
      <c r="I42" s="394"/>
      <c r="J42" s="395"/>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391" t="s">
        <v>25</v>
      </c>
      <c r="E43" s="392"/>
      <c r="F43" s="8"/>
      <c r="G43" s="393" t="s">
        <v>20363</v>
      </c>
      <c r="H43" s="394"/>
      <c r="I43" s="394"/>
      <c r="J43" s="395"/>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391"/>
      <c r="E44" s="392"/>
      <c r="F44" s="8"/>
      <c r="G44" s="393"/>
      <c r="H44" s="394"/>
      <c r="I44" s="394"/>
      <c r="J44" s="395"/>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391"/>
      <c r="E45" s="392"/>
      <c r="F45" s="8"/>
      <c r="G45" s="393"/>
      <c r="H45" s="394"/>
      <c r="I45" s="394"/>
      <c r="J45" s="395"/>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391"/>
      <c r="E46" s="392"/>
      <c r="F46" s="8"/>
      <c r="G46" s="393"/>
      <c r="H46" s="394"/>
      <c r="I46" s="394"/>
      <c r="J46" s="395"/>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391" t="s">
        <v>25</v>
      </c>
      <c r="E47" s="392"/>
      <c r="F47" s="8"/>
      <c r="G47" s="393" t="s">
        <v>20364</v>
      </c>
      <c r="H47" s="394"/>
      <c r="I47" s="394"/>
      <c r="J47" s="395"/>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391"/>
      <c r="E48" s="392"/>
      <c r="F48" s="8"/>
      <c r="G48" s="393"/>
      <c r="H48" s="394"/>
      <c r="I48" s="394"/>
      <c r="J48" s="395"/>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391"/>
      <c r="E49" s="392"/>
      <c r="F49" s="8"/>
      <c r="G49" s="393"/>
      <c r="H49" s="394"/>
      <c r="I49" s="394"/>
      <c r="J49" s="395"/>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391"/>
      <c r="E50" s="392"/>
      <c r="F50" s="8"/>
      <c r="G50" s="393"/>
      <c r="H50" s="394"/>
      <c r="I50" s="394"/>
      <c r="J50" s="395"/>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391"/>
      <c r="E51" s="392"/>
      <c r="F51" s="8"/>
      <c r="G51" s="393"/>
      <c r="H51" s="394"/>
      <c r="I51" s="394"/>
      <c r="J51" s="395"/>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Est-ce que l’une des fonderies ou des transformateurs de votre chaîne d’approvisionnement se fournit en minerai spécifié dans une zone touchée par des conflits et à haut risque ? (Directive de l’OCDE sur la diligence raisonnable, voir l’onglet Définitions)(*)</v>
      </c>
      <c r="C53" s="6"/>
      <c r="D53" s="407" t="str">
        <f ca="1">D29</f>
        <v>Réponse</v>
      </c>
      <c r="E53" s="407"/>
      <c r="F53" s="14"/>
      <c r="G53" s="37" t="str">
        <f ca="1">G29</f>
        <v>Commentaires</v>
      </c>
      <c r="H53" s="411"/>
      <c r="I53" s="411"/>
      <c r="J53" s="411"/>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391" t="s">
        <v>22</v>
      </c>
      <c r="E54" s="392"/>
      <c r="F54" s="40"/>
      <c r="G54" s="393"/>
      <c r="H54" s="394"/>
      <c r="I54" s="394"/>
      <c r="J54" s="395"/>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391" t="s">
        <v>25</v>
      </c>
      <c r="E55" s="392"/>
      <c r="F55" s="40"/>
      <c r="G55" s="393"/>
      <c r="H55" s="394"/>
      <c r="I55" s="394"/>
      <c r="J55" s="395"/>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391"/>
      <c r="E56" s="392"/>
      <c r="F56" s="40"/>
      <c r="G56" s="393"/>
      <c r="H56" s="394"/>
      <c r="I56" s="394"/>
      <c r="J56" s="395"/>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391"/>
      <c r="E57" s="392"/>
      <c r="F57" s="40"/>
      <c r="G57" s="393"/>
      <c r="H57" s="394"/>
      <c r="I57" s="394"/>
      <c r="J57" s="395"/>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391"/>
      <c r="E58" s="392"/>
      <c r="F58" s="40"/>
      <c r="G58" s="393"/>
      <c r="H58" s="394"/>
      <c r="I58" s="394"/>
      <c r="J58" s="395"/>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391" t="s">
        <v>25</v>
      </c>
      <c r="E59" s="392"/>
      <c r="F59" s="40"/>
      <c r="G59" s="393"/>
      <c r="H59" s="394"/>
      <c r="I59" s="394"/>
      <c r="J59" s="395"/>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391"/>
      <c r="E60" s="392"/>
      <c r="F60" s="40"/>
      <c r="G60" s="393"/>
      <c r="H60" s="394"/>
      <c r="I60" s="394"/>
      <c r="J60" s="395"/>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391"/>
      <c r="E61" s="392"/>
      <c r="F61" s="40"/>
      <c r="G61" s="393"/>
      <c r="H61" s="394"/>
      <c r="I61" s="394"/>
      <c r="J61" s="395"/>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391"/>
      <c r="E62" s="392"/>
      <c r="F62" s="40"/>
      <c r="G62" s="393"/>
      <c r="H62" s="394"/>
      <c r="I62" s="394"/>
      <c r="J62" s="395"/>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391"/>
      <c r="E63" s="392"/>
      <c r="F63" s="40"/>
      <c r="G63" s="393"/>
      <c r="H63" s="394"/>
      <c r="I63" s="394"/>
      <c r="J63" s="395"/>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Est-ce que 100 % du minerai spécifié provient de sources recyclées ou de déchets ?(*)</v>
      </c>
      <c r="C65" s="6"/>
      <c r="D65" s="407" t="str">
        <f ca="1">D29</f>
        <v>Réponse</v>
      </c>
      <c r="E65" s="407"/>
      <c r="F65" s="14"/>
      <c r="G65" s="37" t="str">
        <f ca="1">G29</f>
        <v>Commentaires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391" t="s">
        <v>22</v>
      </c>
      <c r="E66" s="392"/>
      <c r="F66" s="40"/>
      <c r="G66" s="393"/>
      <c r="H66" s="394"/>
      <c r="I66" s="394"/>
      <c r="J66" s="395"/>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391" t="s">
        <v>22</v>
      </c>
      <c r="E67" s="392"/>
      <c r="F67" s="40"/>
      <c r="G67" s="393"/>
      <c r="H67" s="394"/>
      <c r="I67" s="394"/>
      <c r="J67" s="395"/>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391"/>
      <c r="E68" s="392"/>
      <c r="F68" s="40"/>
      <c r="G68" s="393"/>
      <c r="H68" s="394"/>
      <c r="I68" s="394"/>
      <c r="J68" s="395"/>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391"/>
      <c r="E69" s="392"/>
      <c r="F69" s="40"/>
      <c r="G69" s="393"/>
      <c r="H69" s="394"/>
      <c r="I69" s="394"/>
      <c r="J69" s="395"/>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391"/>
      <c r="E70" s="392"/>
      <c r="F70" s="40"/>
      <c r="G70" s="393"/>
      <c r="H70" s="394"/>
      <c r="I70" s="394"/>
      <c r="J70" s="395"/>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391" t="s">
        <v>22</v>
      </c>
      <c r="E71" s="392"/>
      <c r="F71" s="40"/>
      <c r="G71" s="393"/>
      <c r="H71" s="394"/>
      <c r="I71" s="394"/>
      <c r="J71" s="395"/>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391"/>
      <c r="E72" s="392"/>
      <c r="F72" s="40"/>
      <c r="G72" s="393"/>
      <c r="H72" s="394"/>
      <c r="I72" s="394"/>
      <c r="J72" s="395"/>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391"/>
      <c r="E73" s="392"/>
      <c r="F73" s="40"/>
      <c r="G73" s="393"/>
      <c r="H73" s="394"/>
      <c r="I73" s="394"/>
      <c r="J73" s="395"/>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391"/>
      <c r="E74" s="392"/>
      <c r="F74" s="40"/>
      <c r="G74" s="393"/>
      <c r="H74" s="394"/>
      <c r="I74" s="394"/>
      <c r="J74" s="395"/>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391"/>
      <c r="E75" s="392"/>
      <c r="F75" s="40"/>
      <c r="G75" s="393"/>
      <c r="H75" s="394"/>
      <c r="I75" s="394"/>
      <c r="J75" s="395"/>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Combien de fournisseurs concernés (en %) ont répondu à l’enquête sur la chaîne d’approvisionnement ?(*)</v>
      </c>
      <c r="C77" s="6"/>
      <c r="D77" s="407" t="str">
        <f ca="1">D29</f>
        <v>Réponse</v>
      </c>
      <c r="E77" s="407"/>
      <c r="F77" s="14"/>
      <c r="G77" s="37" t="str">
        <f ca="1">G29</f>
        <v>Commentaires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391" t="s">
        <v>28</v>
      </c>
      <c r="E78" s="392"/>
      <c r="F78" s="40"/>
      <c r="G78" s="393"/>
      <c r="H78" s="394"/>
      <c r="I78" s="394"/>
      <c r="J78" s="395"/>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391" t="s">
        <v>28</v>
      </c>
      <c r="E79" s="392"/>
      <c r="F79" s="40"/>
      <c r="G79" s="393"/>
      <c r="H79" s="394"/>
      <c r="I79" s="394"/>
      <c r="J79" s="395"/>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391"/>
      <c r="E80" s="392"/>
      <c r="F80" s="40"/>
      <c r="G80" s="393"/>
      <c r="H80" s="394"/>
      <c r="I80" s="394"/>
      <c r="J80" s="395"/>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391"/>
      <c r="E81" s="392"/>
      <c r="F81" s="40"/>
      <c r="G81" s="393"/>
      <c r="H81" s="394"/>
      <c r="I81" s="394"/>
      <c r="J81" s="395"/>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391"/>
      <c r="E82" s="392"/>
      <c r="F82" s="40"/>
      <c r="G82" s="393"/>
      <c r="H82" s="394"/>
      <c r="I82" s="394"/>
      <c r="J82" s="395"/>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391" t="s">
        <v>28</v>
      </c>
      <c r="E83" s="392"/>
      <c r="F83" s="40"/>
      <c r="G83" s="393"/>
      <c r="H83" s="394"/>
      <c r="I83" s="394"/>
      <c r="J83" s="395"/>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391"/>
      <c r="E84" s="392"/>
      <c r="F84" s="40"/>
      <c r="G84" s="393"/>
      <c r="H84" s="394"/>
      <c r="I84" s="394"/>
      <c r="J84" s="395"/>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391"/>
      <c r="E85" s="392"/>
      <c r="F85" s="40"/>
      <c r="G85" s="393"/>
      <c r="H85" s="394"/>
      <c r="I85" s="394"/>
      <c r="J85" s="395"/>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391"/>
      <c r="E86" s="392"/>
      <c r="F86" s="40"/>
      <c r="G86" s="393"/>
      <c r="H86" s="394"/>
      <c r="I86" s="394"/>
      <c r="J86" s="395"/>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391"/>
      <c r="E87" s="392"/>
      <c r="F87" s="40"/>
      <c r="G87" s="393"/>
      <c r="H87" s="394"/>
      <c r="I87" s="394"/>
      <c r="J87" s="395"/>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Avez-vous identifié toutes les fonderies et transformateurs qui fournissent le minerai spécifié à votre chaîne d’approvisionnement ?(*)</v>
      </c>
      <c r="C89" s="6"/>
      <c r="D89" s="407" t="str">
        <f ca="1">D29</f>
        <v>Réponse</v>
      </c>
      <c r="E89" s="407"/>
      <c r="F89" s="14"/>
      <c r="G89" s="37" t="str">
        <f ca="1">G29</f>
        <v>Commentaires</v>
      </c>
      <c r="H89" s="408"/>
      <c r="I89" s="408"/>
      <c r="J89" s="408"/>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391" t="s">
        <v>25</v>
      </c>
      <c r="E90" s="392"/>
      <c r="F90" s="40"/>
      <c r="G90" s="393"/>
      <c r="H90" s="394"/>
      <c r="I90" s="394"/>
      <c r="J90" s="395"/>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391" t="s">
        <v>25</v>
      </c>
      <c r="E91" s="392"/>
      <c r="F91" s="40"/>
      <c r="G91" s="393"/>
      <c r="H91" s="394"/>
      <c r="I91" s="394"/>
      <c r="J91" s="395"/>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391"/>
      <c r="E92" s="392"/>
      <c r="F92" s="40"/>
      <c r="G92" s="393"/>
      <c r="H92" s="394"/>
      <c r="I92" s="394"/>
      <c r="J92" s="395"/>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391"/>
      <c r="E93" s="392"/>
      <c r="F93" s="40"/>
      <c r="G93" s="393"/>
      <c r="H93" s="394"/>
      <c r="I93" s="394"/>
      <c r="J93" s="395"/>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391"/>
      <c r="E94" s="392"/>
      <c r="F94" s="40"/>
      <c r="G94" s="393"/>
      <c r="H94" s="394"/>
      <c r="I94" s="394"/>
      <c r="J94" s="395"/>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391" t="s">
        <v>25</v>
      </c>
      <c r="E95" s="392"/>
      <c r="F95" s="40"/>
      <c r="G95" s="393"/>
      <c r="H95" s="394"/>
      <c r="I95" s="394"/>
      <c r="J95" s="395"/>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391"/>
      <c r="E96" s="392"/>
      <c r="F96" s="40"/>
      <c r="G96" s="393"/>
      <c r="H96" s="394"/>
      <c r="I96" s="394"/>
      <c r="J96" s="395"/>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391"/>
      <c r="E97" s="392"/>
      <c r="F97" s="40"/>
      <c r="G97" s="393"/>
      <c r="H97" s="394"/>
      <c r="I97" s="394"/>
      <c r="J97" s="395"/>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391"/>
      <c r="E98" s="392"/>
      <c r="F98" s="40"/>
      <c r="G98" s="393"/>
      <c r="H98" s="394"/>
      <c r="I98" s="394"/>
      <c r="J98" s="395"/>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391"/>
      <c r="E99" s="392"/>
      <c r="F99" s="40"/>
      <c r="G99" s="393"/>
      <c r="H99" s="394"/>
      <c r="I99" s="394"/>
      <c r="J99" s="395"/>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Est-ce que toutes les informations pertinentes reçues des fonderies et transformateurs par votre société ont été mentionnées dans cette déclaration ?(*)</v>
      </c>
      <c r="C101" s="6"/>
      <c r="D101" s="407" t="str">
        <f ca="1">D29</f>
        <v>Réponse</v>
      </c>
      <c r="E101" s="407"/>
      <c r="F101" s="14"/>
      <c r="G101" s="37" t="str">
        <f ca="1">G29</f>
        <v>Commentaires</v>
      </c>
      <c r="H101" s="408" t="str">
        <f>IF(Q115="(*)","Click here to enter smelter names","")</f>
        <v/>
      </c>
      <c r="I101" s="408"/>
      <c r="J101" s="408"/>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391" t="s">
        <v>25</v>
      </c>
      <c r="E102" s="392"/>
      <c r="F102" s="41"/>
      <c r="G102" s="393"/>
      <c r="H102" s="394"/>
      <c r="I102" s="394"/>
      <c r="J102" s="395"/>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391" t="s">
        <v>25</v>
      </c>
      <c r="E103" s="392"/>
      <c r="F103" s="41"/>
      <c r="G103" s="393"/>
      <c r="H103" s="394"/>
      <c r="I103" s="394"/>
      <c r="J103" s="395"/>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391"/>
      <c r="E104" s="392"/>
      <c r="F104" s="41"/>
      <c r="G104" s="393"/>
      <c r="H104" s="394"/>
      <c r="I104" s="394"/>
      <c r="J104" s="395"/>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391"/>
      <c r="E105" s="392"/>
      <c r="F105" s="41"/>
      <c r="G105" s="393"/>
      <c r="H105" s="394"/>
      <c r="I105" s="394"/>
      <c r="J105" s="395"/>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391"/>
      <c r="E106" s="392"/>
      <c r="F106" s="41"/>
      <c r="G106" s="393"/>
      <c r="H106" s="394"/>
      <c r="I106" s="394"/>
      <c r="J106" s="395"/>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391" t="s">
        <v>25</v>
      </c>
      <c r="E107" s="392"/>
      <c r="F107" s="41"/>
      <c r="G107" s="393"/>
      <c r="H107" s="394"/>
      <c r="I107" s="394"/>
      <c r="J107" s="395"/>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391"/>
      <c r="E108" s="392"/>
      <c r="F108" s="41"/>
      <c r="G108" s="393"/>
      <c r="H108" s="394"/>
      <c r="I108" s="394"/>
      <c r="J108" s="395"/>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391"/>
      <c r="E109" s="392"/>
      <c r="F109" s="41"/>
      <c r="G109" s="393"/>
      <c r="H109" s="394"/>
      <c r="I109" s="394"/>
      <c r="J109" s="395"/>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391"/>
      <c r="E110" s="392"/>
      <c r="F110" s="41"/>
      <c r="G110" s="393"/>
      <c r="H110" s="394"/>
      <c r="I110" s="394"/>
      <c r="J110" s="395"/>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391"/>
      <c r="E111" s="392"/>
      <c r="F111" s="43"/>
      <c r="G111" s="393"/>
      <c r="H111" s="394"/>
      <c r="I111" s="394"/>
      <c r="J111" s="395"/>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06" t="str">
        <f ca="1">OFFSET(L!$C$1,MATCH("Declaration"&amp;ADDRESS(ROW(),COLUMN(),4),L!$A:$A,0)-1,SL,,)</f>
        <v>Répondre à la question suivante au niveau de l’entreprise</v>
      </c>
      <c r="C113" s="406"/>
      <c r="D113" s="406"/>
      <c r="E113" s="406"/>
      <c r="F113" s="406"/>
      <c r="G113" s="406"/>
      <c r="H113" s="406"/>
      <c r="I113" s="406"/>
      <c r="J113" s="406"/>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00" t="str">
        <f ca="1">D29</f>
        <v>Réponse</v>
      </c>
      <c r="E114" s="400"/>
      <c r="F114" s="46"/>
      <c r="G114" s="400" t="str">
        <f ca="1">G29</f>
        <v>Commentaires</v>
      </c>
      <c r="H114" s="400" t="e">
        <f>HLOOKUP(SL,LT,$O114,0)</f>
        <v>#NAME?</v>
      </c>
      <c r="I114" s="400"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Avez-vous mis en place une politique responsable d’approvisionnement en minerais ?(*)</v>
      </c>
      <c r="C115" s="49"/>
      <c r="D115" s="391" t="s">
        <v>25</v>
      </c>
      <c r="E115" s="392"/>
      <c r="F115" s="49"/>
      <c r="G115" s="393" t="s">
        <v>20366</v>
      </c>
      <c r="H115" s="394"/>
      <c r="I115" s="394"/>
      <c r="J115" s="395"/>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398"/>
      <c r="H116" s="398"/>
      <c r="I116" s="398"/>
      <c r="J116" s="39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Votre politique responsable d’approvisionnement en minerais est-elle disponible sur votre site Web ? (remarque : si oui, l'utilisateur doit spécifier l'URL dans le champ commentaire.)(*)</v>
      </c>
      <c r="C117" s="49"/>
      <c r="D117" s="391" t="s">
        <v>25</v>
      </c>
      <c r="E117" s="392"/>
      <c r="F117" s="49"/>
      <c r="G117" s="401" t="s">
        <v>20367</v>
      </c>
      <c r="H117" s="402"/>
      <c r="I117" s="402"/>
      <c r="J117" s="403"/>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Est-ce que vous imposez à vos fournisseurs directs de s’approvisionner en minerai spécifié auprès de fonderies dont les pratiques de diligence raisonnable ont été validées par un programme d’audit externe indépendant ?(*)</v>
      </c>
      <c r="C119" s="228"/>
      <c r="D119" s="404"/>
      <c r="E119" s="404"/>
      <c r="F119" s="231"/>
      <c r="G119" s="405"/>
      <c r="H119" s="405"/>
      <c r="I119" s="405"/>
      <c r="J119" s="405"/>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391" t="s">
        <v>25</v>
      </c>
      <c r="E120" s="392"/>
      <c r="F120" s="8"/>
      <c r="G120" s="393" t="s">
        <v>20365</v>
      </c>
      <c r="H120" s="394"/>
      <c r="I120" s="394"/>
      <c r="J120" s="395"/>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391" t="s">
        <v>25</v>
      </c>
      <c r="E121" s="392"/>
      <c r="F121" s="8"/>
      <c r="G121" s="393" t="s">
        <v>20365</v>
      </c>
      <c r="H121" s="394"/>
      <c r="I121" s="394"/>
      <c r="J121" s="395"/>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391"/>
      <c r="E122" s="392"/>
      <c r="F122" s="8"/>
      <c r="G122" s="393"/>
      <c r="H122" s="394"/>
      <c r="I122" s="394"/>
      <c r="J122" s="395"/>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391"/>
      <c r="E123" s="392"/>
      <c r="F123" s="8"/>
      <c r="G123" s="393"/>
      <c r="H123" s="394"/>
      <c r="I123" s="394"/>
      <c r="J123" s="395"/>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391"/>
      <c r="E124" s="392"/>
      <c r="F124" s="8"/>
      <c r="G124" s="393"/>
      <c r="H124" s="394"/>
      <c r="I124" s="394"/>
      <c r="J124" s="395"/>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391" t="s">
        <v>25</v>
      </c>
      <c r="E125" s="392"/>
      <c r="F125" s="8"/>
      <c r="G125" s="393" t="s">
        <v>20365</v>
      </c>
      <c r="H125" s="394"/>
      <c r="I125" s="394"/>
      <c r="J125" s="395"/>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391"/>
      <c r="E126" s="392"/>
      <c r="F126" s="8"/>
      <c r="G126" s="393"/>
      <c r="H126" s="394"/>
      <c r="I126" s="394"/>
      <c r="J126" s="395"/>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391"/>
      <c r="E127" s="392"/>
      <c r="F127" s="8"/>
      <c r="G127" s="393"/>
      <c r="H127" s="394"/>
      <c r="I127" s="394"/>
      <c r="J127" s="395"/>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391"/>
      <c r="E128" s="392"/>
      <c r="F128" s="8"/>
      <c r="G128" s="393"/>
      <c r="H128" s="394"/>
      <c r="I128" s="394"/>
      <c r="J128" s="395"/>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391"/>
      <c r="E129" s="392"/>
      <c r="F129" s="8"/>
      <c r="G129" s="393"/>
      <c r="H129" s="394"/>
      <c r="I129" s="394"/>
      <c r="J129" s="395"/>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Exigez-vous des pratiques de diligence raisonnable concernant l'approvisionnement responsable ?(*)</v>
      </c>
      <c r="C131" s="49"/>
      <c r="D131" s="391" t="s">
        <v>25</v>
      </c>
      <c r="E131" s="392"/>
      <c r="F131" s="49"/>
      <c r="G131" s="393"/>
      <c r="H131" s="394"/>
      <c r="I131" s="394"/>
      <c r="J131" s="395"/>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Votre société réalise-t-elle des enquêtes sur la chaîne d’approvisionnement en minerai spécifié de votre ou vos fournisseurs concernés ?(*)</v>
      </c>
      <c r="C133" s="49"/>
      <c r="D133" s="396" t="s">
        <v>32</v>
      </c>
      <c r="E133" s="397"/>
      <c r="F133" s="49"/>
      <c r="G133" s="393"/>
      <c r="H133" s="394"/>
      <c r="I133" s="394"/>
      <c r="J133" s="395"/>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398"/>
      <c r="H134" s="398"/>
      <c r="I134" s="398"/>
      <c r="J134" s="39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Comparez-vous les informations de diligence raisonnable reçues de vos fournisseurs aux attentes de votre société ?(*)</v>
      </c>
      <c r="C135" s="49"/>
      <c r="D135" s="391" t="s">
        <v>25</v>
      </c>
      <c r="E135" s="392"/>
      <c r="F135" s="49"/>
      <c r="G135" s="393"/>
      <c r="H135" s="394"/>
      <c r="I135" s="394"/>
      <c r="J135" s="395"/>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399"/>
      <c r="H136" s="399"/>
      <c r="I136" s="399"/>
      <c r="J136" s="39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Votre processus d’examen comprend-il la gestion des mesures correctives ?(*)</v>
      </c>
      <c r="C137" s="49"/>
      <c r="D137" s="391" t="s">
        <v>25</v>
      </c>
      <c r="E137" s="392"/>
      <c r="F137" s="49"/>
      <c r="G137" s="393"/>
      <c r="H137" s="394"/>
      <c r="I137" s="394"/>
      <c r="J137" s="395"/>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388" t="str">
        <f>IF(OR($D$8="",$I$3=""),"","Click here to check required fields completion")</f>
        <v/>
      </c>
      <c r="C138" s="388"/>
      <c r="D138" s="388"/>
      <c r="E138" s="388"/>
      <c r="F138" s="388"/>
      <c r="G138" s="388"/>
      <c r="H138" s="388"/>
      <c r="I138" s="388"/>
      <c r="J138" s="38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389" t="str">
        <f ca="1">OFFSET(L!$C$1,MATCH("General"&amp;"Cpy",L!$A:$A,0)-1,SL,,)</f>
        <v>© 2026 Responsible Minerals Initiative. Tous droits réservés.</v>
      </c>
      <c r="B139" s="390"/>
      <c r="C139" s="390"/>
      <c r="D139" s="390"/>
      <c r="E139" s="390"/>
      <c r="F139" s="390"/>
      <c r="G139" s="390"/>
      <c r="H139" s="390"/>
      <c r="I139" s="390"/>
      <c r="J139" s="39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80B8834A-4735-4DB9-B731-FF1DC8BE7480}"/>
    <hyperlink ref="D24" r:id="rId2" xr:uid="{F3CB6F33-B46B-438B-969D-943E1BB29F96}"/>
    <hyperlink ref="G115" r:id="rId3" xr:uid="{DA7068C3-F130-46B5-BFE6-7EC9724BBE13}"/>
    <hyperlink ref="G117" r:id="rId4" xr:uid="{D62C1119-78AF-491D-9BDC-0D9B37284AF4}"/>
  </hyperlinks>
  <pageMargins left="0.70866141732283505" right="0.70866141732283505" top="0.74803149606299202" bottom="0.74803149606299202" header="0.31496062992126" footer="0.31496062992126"/>
  <pageSetup scale="41" fitToHeight="0" orientation="portrait" r:id="rId5"/>
  <headerFooter>
    <oddHeader>&amp;R&amp;"Calibri"&amp;14&amp;KFF0000 L2: Internal use only&amp;1#_x000D_</oddHeader>
  </headerFooter>
  <rowBreaks count="2" manualBreakCount="2">
    <brk id="58" max="11" man="1"/>
    <brk id="60" max="1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H102" sqref="H102"/>
    </sheetView>
  </sheetViews>
  <sheetFormatPr baseColWidth="10"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POUR COMMENCER :</v>
      </c>
      <c r="C2" s="141"/>
      <c r="D2" s="141"/>
      <c r="E2" s="141"/>
      <c r="F2" s="160"/>
      <c r="G2" s="160"/>
      <c r="H2" s="160"/>
      <c r="I2" s="282"/>
      <c r="J2" s="464" t="str">
        <f ca="1">OFFSET(L!$C$1,MATCH("Smelter List"&amp;ADDRESS(ROW(),COLUMN(),4),L!$A:$A,0)-1,SL,,)</f>
        <v>Lien vers la liste des fonderies conformes au programme RMAP (« RMAP Conformant Smelter List »)</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v>
      </c>
      <c r="C3" s="466"/>
      <c r="D3" s="466"/>
      <c r="E3" s="466"/>
      <c r="F3" s="164"/>
      <c r="G3" s="467" t="str">
        <f ca="1">OFFSET(L!$C$1,MATCH("General"&amp;"Cpy",L!$A:$A,0)-1,SL,,)</f>
        <v>© 2026 Responsible Minerals Initiative. Tous droits réservés.</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Colonne de saisie du numéro d’identification de la fonderie</v>
      </c>
      <c r="B4" s="127" t="str">
        <f ca="1">OFFSET(L!$C$1,MATCH("Smelter List"&amp;ADDRESS(ROW(),COLUMN(),4),L!$A:$A,0)-1,SL,,)</f>
        <v>Métal (*)</v>
      </c>
      <c r="C4" s="127" t="str">
        <f ca="1">OFFSET(L!$C$1,MATCH("Smelter List"&amp;ADDRESS(ROW(),COLUMN(),4),L!$A:$A,0)-1,SL,,)</f>
        <v>Recherche de fonderie (*)</v>
      </c>
      <c r="D4" s="127" t="str">
        <f ca="1">OFFSET(L!$C$1,MATCH("Smelter List"&amp;ADDRESS(ROW(),COLUMN(),4),L!$A:$A,0)-1,SL,,)</f>
        <v>Nom de la fonderie (1)</v>
      </c>
      <c r="E4" s="127" t="str">
        <f ca="1">OFFSET(L!$C$1,MATCH("Smelter List"&amp;ADDRESS(ROW(),COLUMN(),4),L!$A:$A,0)-1,SL,,)</f>
        <v>Localisation de la fonderie : Pays (*)</v>
      </c>
      <c r="F4" s="127" t="str">
        <f ca="1">OFFSET(L!$C$1,MATCH("Smelter List"&amp;ADDRESS(ROW(),COLUMN(),4),L!$A:$A,0)-1,SL,,)</f>
        <v>Identifiant de la fonderie</v>
      </c>
      <c r="G4" s="127" t="str">
        <f ca="1">OFFSET(L!$C$1,MATCH("Smelter List"&amp;ADDRESS(ROW(),COLUMN(),4),L!$A:$A,0)-1,SL,,)</f>
        <v>Source de l’identifiant de la fonderie</v>
      </c>
      <c r="H4" s="128" t="str">
        <f ca="1">OFFSET(L!$C$1,MATCH("Smelter List"&amp;ADDRESS(ROW(),COLUMN(),4),L!$A:$A,0)-1,SL,,)</f>
        <v>Localisation de la fonderie : Rue</v>
      </c>
      <c r="I4" s="128" t="str">
        <f ca="1">OFFSET(L!$C$1,MATCH("Smelter List"&amp;ADDRESS(ROW(),COLUMN(),4),L!$A:$A,0)-1,SL,,)</f>
        <v>Localisation de la fonderie : Ville</v>
      </c>
      <c r="J4" s="128" t="str">
        <f ca="1">OFFSET(L!$C$1,MATCH("Smelter List"&amp;ADDRESS(ROW(),COLUMN(),4),L!$A:$A,0)-1,SL,,)</f>
        <v>Localisation de la fonderie : État / Province</v>
      </c>
      <c r="K4" s="128" t="str">
        <f ca="1">OFFSET(L!$C$1,MATCH("Smelter List"&amp;ADDRESS(ROW(),COLUMN(),4),L!$A:$A,0)-1,SL,,)</f>
        <v>Nom du contact de la fonderie</v>
      </c>
      <c r="L4" s="128" t="str">
        <f ca="1">OFFSET(L!$C$1,MATCH("Smelter List"&amp;ADDRESS(ROW(),COLUMN(),4),L!$A:$A,0)-1,SL,,)</f>
        <v>E-mail du contact de la fonderie</v>
      </c>
      <c r="M4" s="128" t="str">
        <f ca="1">OFFSET(L!$C$1,MATCH("Smelter List"&amp;ADDRESS(ROW(),COLUMN(),4),L!$A:$A,0)-1,SL,,)</f>
        <v>Prochaines étapes proposées</v>
      </c>
      <c r="N4" s="128" t="str">
        <f ca="1">OFFSET(L!$C$1,MATCH("Smelter List"&amp;ADDRESS(ROW(),COLUMN(),4),L!$A:$A,0)-1,SL,,)</f>
        <v>Nom des Mine(s), ou si provenant de produits recyclés ou déchets, saisir « recyclé » ou « déchets »</v>
      </c>
      <c r="O4" s="128" t="str">
        <f ca="1">OFFSET(L!$C$1,MATCH("Smelter List"&amp;ADDRESS(ROW(),COLUMN(),4),L!$A:$A,0)-1,SL,,)</f>
        <v>Localisation (Pays) des Mine(s) ou si provenant de produits recyclés ou déchets, saisir « recyclé » ou « déchets »</v>
      </c>
      <c r="P4" s="128" t="str">
        <f ca="1">OFFSET(L!$C$1,MATCH("Smelter List"&amp;ADDRESS(ROW(),COLUMN(),4),L!$A:$A,0)-1,SL,,)</f>
        <v>100 % des produits utilisés par la fonderie proviennent-ils de produits recyclés ou de déchets ?</v>
      </c>
      <c r="Q4" s="129" t="str">
        <f ca="1">OFFSET(L!$C$1,MATCH("Smelter List"&amp;ADDRESS(ROW(),COLUMN(),4),L!$A:$A,0)-1,SL,,)</f>
        <v>Commentaires</v>
      </c>
      <c r="R4" s="127" t="s">
        <v>42</v>
      </c>
      <c r="S4" s="127" t="s">
        <v>43</v>
      </c>
      <c r="T4" s="127" t="s">
        <v>44</v>
      </c>
      <c r="U4" s="166"/>
      <c r="W4" s="139" t="s">
        <v>45</v>
      </c>
      <c r="X4" s="139" t="s">
        <v>46</v>
      </c>
      <c r="AB4" s="311"/>
      <c r="AC4" s="139" t="s">
        <v>19501</v>
      </c>
      <c r="AD4" s="139" t="s">
        <v>19502</v>
      </c>
      <c r="AH4" s="129" t="s">
        <v>26</v>
      </c>
    </row>
    <row r="5" spans="1:34" s="169" customFormat="1" ht="51">
      <c r="A5" s="196" t="s">
        <v>19700</v>
      </c>
      <c r="B5" s="302" t="str">
        <f ca="1">IF(LEN(A5)=0,"",INDEX('Smelter Look-up'!$A:$A,MATCH($A5,'Smelter Look-up'!$E:$E,0)))</f>
        <v>Nickel</v>
      </c>
      <c r="C5" s="151" t="str">
        <f ca="1">IF(LEN(A5)=0,"",INDEX('Smelter Look-up'!$C:$C,MATCH($A5,'Smelter Look-up'!$E:$E,0)))</f>
        <v>Glencore Nikkelverk AS</v>
      </c>
      <c r="D5" s="148"/>
      <c r="E5" s="148" t="str">
        <f ca="1">IF(ISERROR($V5),"",OFFSET('Smelter Look-up'!$D$4,$V5-4,0)&amp;"")</f>
        <v>NORWAY</v>
      </c>
      <c r="F5" s="148" t="str">
        <f ca="1">IF(ISERROR($V5),"",OFFSET('Smelter Look-up'!$E$4,$V5-4,0))</f>
        <v>CID005613</v>
      </c>
      <c r="G5" s="148" t="str">
        <f ca="1">IF(C5=$X$4,"Enter smelter details",IF(ISERROR($V5),"",OFFSET('Smelter Look-up'!$F$4,$V5-4,0)))</f>
        <v>RMI</v>
      </c>
      <c r="H5" s="204">
        <f ca="1">IF(ISERROR($V5),"",OFFSET('Smelter Look-up'!$G$4,$V5-4,0))</f>
        <v>0</v>
      </c>
      <c r="I5" s="205" t="str">
        <f ca="1">IF(ISERROR($V5),"",OFFSET('Smelter Look-up'!$H$4,$V5-4,0))</f>
        <v>Kristiansand</v>
      </c>
      <c r="J5" s="205" t="str">
        <f ca="1">IF(ISERROR($V5),"",OFFSET('Smelter Look-up'!$I$4,$V5-4,0))</f>
        <v>Agder</v>
      </c>
      <c r="K5" s="149"/>
      <c r="L5" s="149"/>
      <c r="M5" s="149"/>
      <c r="N5" s="149"/>
      <c r="O5" s="149"/>
      <c r="P5" s="207"/>
      <c r="Q5" s="150"/>
      <c r="R5" s="148" t="str">
        <f ca="1">IF(ISERROR($V5),"",OFFSET('Smelter Look-up'!$C$4,$V5-4,0)&amp;"")</f>
        <v>Glencore Nikkelverk AS</v>
      </c>
      <c r="S5" s="154" t="str">
        <f t="shared" ref="S5:S12" ca="1" si="0">IF(B5="","",IF(ISERROR(MATCH($E5,CL,0)),"Unknown",INDIRECT("'C'!$A$"&amp;MATCH($E5,CL,0)+1)))</f>
        <v>NO</v>
      </c>
      <c r="T5" s="154" t="str">
        <f ca="1">IF(B5="","",IF(ISERROR(MATCH($J5,SorP!$B$1:$B$6261,0)),"",INDIRECT("'SorP'!$A$"&amp;MATCH($S5&amp;$J5,SorP!C:C,0))))</f>
        <v>NO-42</v>
      </c>
      <c r="U5" s="167"/>
      <c r="V5" s="168">
        <f ca="1">IF(C5="",NA(),MATCH($B5&amp;$C5,'Smelter Look-up'!$J:$J,0))</f>
        <v>526</v>
      </c>
      <c r="X5" s="169">
        <f t="shared" ref="X5:X12" ca="1" si="1">IF(AND(C5="Smelter not listed",OR(LEN(D5)=0,LEN(E5)=0)),1,0)</f>
        <v>0</v>
      </c>
      <c r="AB5" s="312" t="str">
        <f t="shared" ref="AB5:AB12" ca="1" si="2">IF(C5="","",B5)</f>
        <v>Nickel</v>
      </c>
      <c r="AC5" s="169" t="str">
        <f ca="1">B5</f>
        <v>Nickel</v>
      </c>
      <c r="AD5" s="169" t="str">
        <f ca="1">IF(C5="Smelter not listed",D5,C5)</f>
        <v>Glencore Nikkelverk AS</v>
      </c>
    </row>
    <row r="6" spans="1:34" s="169" customFormat="1" ht="89.25">
      <c r="A6" s="196" t="s">
        <v>112</v>
      </c>
      <c r="B6" s="302" t="str">
        <f ca="1">IF(LEN(A6)=0,"",INDEX('Smelter Look-up'!$A:$A,MATCH($A6,'Smelter Look-up'!$E:$E,0)))</f>
        <v>Cobalt</v>
      </c>
      <c r="C6" s="151" t="str">
        <f ca="1">IF(LEN(A6)=0,"",INDEX('Smelter Look-up'!$C:$C,MATCH($A6,'Smelter Look-up'!$E:$E,0)))</f>
        <v>Gem (Jiangsu) Cobalt Industry Co., Ltd.</v>
      </c>
      <c r="D6" s="148"/>
      <c r="E6" s="148" t="str">
        <f ca="1">IF(ISERROR($V6),"",OFFSET('Smelter Look-up'!$D$4,$V6-4,0)&amp;"")</f>
        <v>CHINA</v>
      </c>
      <c r="F6" s="148" t="str">
        <f ca="1">IF(ISERROR($V6),"",OFFSET('Smelter Look-up'!$E$4,$V6-4,0))</f>
        <v>CID003209</v>
      </c>
      <c r="G6" s="148" t="str">
        <f ca="1">IF(C6=$X$4,"Enter smelter details",IF(ISERROR($V6),"",OFFSET('Smelter Look-up'!$F$4,$V6-4,0)))</f>
        <v>RMI</v>
      </c>
      <c r="H6" s="204">
        <f ca="1">IF(ISERROR($V6),"",OFFSET('Smelter Look-up'!$G$4,$V6-4,0))</f>
        <v>0</v>
      </c>
      <c r="I6" s="205" t="str">
        <f ca="1">IF(ISERROR($V6),"",OFFSET('Smelter Look-up'!$H$4,$V6-4,0))</f>
        <v>Taixing</v>
      </c>
      <c r="J6" s="205" t="str">
        <f ca="1">IF(ISERROR($V6),"",OFFSET('Smelter Look-up'!$I$4,$V6-4,0))</f>
        <v>Jiangsu Sheng</v>
      </c>
      <c r="K6" s="149"/>
      <c r="L6" s="149"/>
      <c r="M6" s="149"/>
      <c r="N6" s="149"/>
      <c r="O6" s="149"/>
      <c r="P6" s="207"/>
      <c r="Q6" s="150"/>
      <c r="R6" s="148" t="str">
        <f ca="1">IF(ISERROR($V6),"",OFFSET('Smelter Look-up'!$C$4,$V6-4,0)&amp;"")</f>
        <v>Gem (Jiangsu) Cobalt Industry Co., Ltd.</v>
      </c>
      <c r="S6" s="154" t="str">
        <f t="shared" ca="1" si="0"/>
        <v>CN</v>
      </c>
      <c r="T6" s="154" t="str">
        <f ca="1">IF(B6="","",IF(ISERROR(MATCH($J6,SorP!$B$1:$B$6261,0)),"",INDIRECT("'SorP'!$A$"&amp;MATCH($S6&amp;$J6,SorP!C:C,0))))</f>
        <v>CN-JS</v>
      </c>
      <c r="U6" s="167"/>
      <c r="V6" s="168">
        <f ca="1">IF(C6="",NA(),MATCH($B6&amp;$C6,'Smelter Look-up'!$J:$J,0))</f>
        <v>41</v>
      </c>
      <c r="X6" s="169">
        <f t="shared" ca="1" si="1"/>
        <v>0</v>
      </c>
      <c r="AB6" s="312" t="str">
        <f t="shared" ca="1" si="2"/>
        <v>Cobalt</v>
      </c>
      <c r="AC6" s="169" t="str">
        <f t="shared" ref="AC6:AC69" ca="1" si="3">B6</f>
        <v>Cobalt</v>
      </c>
      <c r="AD6" s="169" t="str">
        <f t="shared" ref="AD6:AD69" ca="1" si="4">IF(C6="Smelter not listed",D6,C6)</f>
        <v>Gem (Jiangsu) Cobalt Industry Co., Ltd.</v>
      </c>
    </row>
    <row r="7" spans="1:34" s="169" customFormat="1" ht="153">
      <c r="A7" s="196" t="s">
        <v>183</v>
      </c>
      <c r="B7" s="302" t="str">
        <f ca="1">IF(LEN(A7)=0,"",INDEX('Smelter Look-up'!$A:$A,MATCH($A7,'Smelter Look-up'!$E:$E,0)))</f>
        <v>Cobalt</v>
      </c>
      <c r="C7" s="151" t="str">
        <f ca="1">IF(LEN(A7)=0,"",INDEX('Smelter Look-up'!$C:$C,MATCH($A7,'Smelter Look-up'!$E:$E,0)))</f>
        <v>Lanzhou Jinchuan Advanced Materials Technology Co., Ltd.</v>
      </c>
      <c r="D7" s="148"/>
      <c r="E7" s="148" t="str">
        <f ca="1">IF(ISERROR($V7),"",OFFSET('Smelter Look-up'!$D$4,$V7-4,0)&amp;"")</f>
        <v>CHINA</v>
      </c>
      <c r="F7" s="148" t="str">
        <f ca="1">IF(ISERROR($V7),"",OFFSET('Smelter Look-up'!$E$4,$V7-4,0))</f>
        <v>CID003210</v>
      </c>
      <c r="G7" s="148" t="str">
        <f ca="1">IF(C7=$X$4,"Enter smelter details",IF(ISERROR($V7),"",OFFSET('Smelter Look-up'!$F$4,$V7-4,0)))</f>
        <v>RMI</v>
      </c>
      <c r="H7" s="204">
        <f ca="1">IF(ISERROR($V7),"",OFFSET('Smelter Look-up'!$G$4,$V7-4,0))</f>
        <v>0</v>
      </c>
      <c r="I7" s="205" t="str">
        <f ca="1">IF(ISERROR($V7),"",OFFSET('Smelter Look-up'!$H$4,$V7-4,0))</f>
        <v>Lanzhou</v>
      </c>
      <c r="J7" s="205" t="str">
        <f ca="1">IF(ISERROR($V7),"",OFFSET('Smelter Look-up'!$I$4,$V7-4,0))</f>
        <v>Gansu Sheng</v>
      </c>
      <c r="K7" s="149"/>
      <c r="L7" s="149"/>
      <c r="M7" s="149"/>
      <c r="N7" s="149"/>
      <c r="O7" s="149"/>
      <c r="P7" s="207"/>
      <c r="Q7" s="150"/>
      <c r="R7" s="148" t="str">
        <f ca="1">IF(ISERROR($V7),"",OFFSET('Smelter Look-up'!$C$4,$V7-4,0)&amp;"")</f>
        <v>Lanzhou Jinchuan Advanced Materials Technology Co., Ltd.</v>
      </c>
      <c r="S7" s="154" t="str">
        <f t="shared" ca="1" si="0"/>
        <v>CN</v>
      </c>
      <c r="T7" s="154" t="str">
        <f ca="1">IF(B7="","",IF(ISERROR(MATCH($J7,SorP!$B$1:$B$6261,0)),"",INDIRECT("'SorP'!$A$"&amp;MATCH($S7&amp;$J7,SorP!C:C,0))))</f>
        <v>CN-GS</v>
      </c>
      <c r="U7" s="167"/>
      <c r="V7" s="168">
        <f ca="1">IF(C7="",NA(),MATCH($B7&amp;$C7,'Smelter Look-up'!$J:$J,0))</f>
        <v>93</v>
      </c>
      <c r="X7" s="169">
        <f t="shared" ca="1" si="1"/>
        <v>0</v>
      </c>
      <c r="AB7" s="312" t="str">
        <f t="shared" ca="1" si="2"/>
        <v>Cobalt</v>
      </c>
      <c r="AC7" s="169" t="str">
        <f t="shared" ca="1" si="3"/>
        <v>Cobalt</v>
      </c>
      <c r="AD7" s="169" t="str">
        <f t="shared" ca="1" si="4"/>
        <v>Lanzhou Jinchuan Advanced Materials Technology Co., Ltd.</v>
      </c>
    </row>
    <row r="8" spans="1:34" s="169" customFormat="1" ht="114.75">
      <c r="A8" s="196" t="s">
        <v>110</v>
      </c>
      <c r="B8" s="302" t="str">
        <f ca="1">IF(LEN(A8)=0,"",INDEX('Smelter Look-up'!$A:$A,MATCH($A8,'Smelter Look-up'!$E:$E,0)))</f>
        <v>Cobalt</v>
      </c>
      <c r="C8" s="151" t="str">
        <f ca="1">IF(LEN(A8)=0,"",INDEX('Smelter Look-up'!$C:$C,MATCH($A8,'Smelter Look-up'!$E:$E,0)))</f>
        <v>Ganzhou Tengyuan Cobalt New Material Co., Ltd.</v>
      </c>
      <c r="D8" s="148"/>
      <c r="E8" s="148" t="str">
        <f ca="1">IF(ISERROR($V8),"",OFFSET('Smelter Look-up'!$D$4,$V8-4,0)&amp;"")</f>
        <v>CHINA</v>
      </c>
      <c r="F8" s="148" t="str">
        <f ca="1">IF(ISERROR($V8),"",OFFSET('Smelter Look-up'!$E$4,$V8-4,0))</f>
        <v>CID003212</v>
      </c>
      <c r="G8" s="148" t="str">
        <f ca="1">IF(C8=$X$4,"Enter smelter details",IF(ISERROR($V8),"",OFFSET('Smelter Look-up'!$F$4,$V8-4,0)))</f>
        <v>RMI</v>
      </c>
      <c r="H8" s="204">
        <f ca="1">IF(ISERROR($V8),"",OFFSET('Smelter Look-up'!$G$4,$V8-4,0))</f>
        <v>0</v>
      </c>
      <c r="I8" s="205" t="str">
        <f ca="1">IF(ISERROR($V8),"",OFFSET('Smelter Look-up'!$H$4,$V8-4,0))</f>
        <v>Ganzhou</v>
      </c>
      <c r="J8" s="205" t="str">
        <f ca="1">IF(ISERROR($V8),"",OFFSET('Smelter Look-up'!$I$4,$V8-4,0))</f>
        <v>Jiangxi Sheng</v>
      </c>
      <c r="K8" s="149"/>
      <c r="L8" s="149"/>
      <c r="M8" s="149"/>
      <c r="N8" s="149"/>
      <c r="O8" s="149"/>
      <c r="P8" s="207"/>
      <c r="Q8" s="150"/>
      <c r="R8" s="148" t="str">
        <f ca="1">IF(ISERROR($V8),"",OFFSET('Smelter Look-up'!$C$4,$V8-4,0)&amp;"")</f>
        <v>Ganzhou Tengyuan Cobalt New Material Co., Ltd.</v>
      </c>
      <c r="S8" s="154" t="str">
        <f t="shared" ca="1" si="0"/>
        <v>CN</v>
      </c>
      <c r="T8" s="154" t="str">
        <f ca="1">IF(B8="","",IF(ISERROR(MATCH($J8,SorP!$B$1:$B$6261,0)),"",INDIRECT("'SorP'!$A$"&amp;MATCH($S8&amp;$J8,SorP!C:C,0))))</f>
        <v>CN-JX</v>
      </c>
      <c r="U8" s="167"/>
      <c r="V8" s="168">
        <f ca="1">IF(C8="",NA(),MATCH($B8&amp;$C8,'Smelter Look-up'!$J:$J,0))</f>
        <v>39</v>
      </c>
      <c r="X8" s="169">
        <f t="shared" ca="1" si="1"/>
        <v>0</v>
      </c>
      <c r="AB8" s="312" t="str">
        <f t="shared" ca="1" si="2"/>
        <v>Cobalt</v>
      </c>
      <c r="AC8" s="169" t="str">
        <f t="shared" ca="1" si="3"/>
        <v>Cobalt</v>
      </c>
      <c r="AD8" s="169" t="str">
        <f t="shared" ca="1" si="4"/>
        <v>Ganzhou Tengyuan Cobalt New Material Co., Ltd.</v>
      </c>
    </row>
    <row r="9" spans="1:34" s="169" customFormat="1" ht="89.25">
      <c r="A9" s="196" t="s">
        <v>124</v>
      </c>
      <c r="B9" s="302" t="str">
        <f ca="1">IF(LEN(A9)=0,"",INDEX('Smelter Look-up'!$A:$A,MATCH($A9,'Smelter Look-up'!$E:$E,0)))</f>
        <v>Cobalt</v>
      </c>
      <c r="C9" s="151" t="str">
        <f ca="1">IF(LEN(A9)=0,"",INDEX('Smelter Look-up'!$C:$C,MATCH($A9,'Smelter Look-up'!$E:$E,0)))</f>
        <v>Guangxi Yinyi Advanced Material Co., Ltd.</v>
      </c>
      <c r="D9" s="148"/>
      <c r="E9" s="148" t="str">
        <f ca="1">IF(ISERROR($V9),"",OFFSET('Smelter Look-up'!$D$4,$V9-4,0)&amp;"")</f>
        <v>CHINA</v>
      </c>
      <c r="F9" s="148" t="str">
        <f ca="1">IF(ISERROR($V9),"",OFFSET('Smelter Look-up'!$E$4,$V9-4,0))</f>
        <v>CID003213</v>
      </c>
      <c r="G9" s="148" t="str">
        <f ca="1">IF(C9=$X$4,"Enter smelter details",IF(ISERROR($V9),"",OFFSET('Smelter Look-up'!$F$4,$V9-4,0)))</f>
        <v>RMI</v>
      </c>
      <c r="H9" s="204">
        <f ca="1">IF(ISERROR($V9),"",OFFSET('Smelter Look-up'!$G$4,$V9-4,0))</f>
        <v>0</v>
      </c>
      <c r="I9" s="205" t="str">
        <f ca="1">IF(ISERROR($V9),"",OFFSET('Smelter Look-up'!$H$4,$V9-4,0))</f>
        <v>Yulin</v>
      </c>
      <c r="J9" s="205" t="str">
        <f ca="1">IF(ISERROR($V9),"",OFFSET('Smelter Look-up'!$I$4,$V9-4,0))</f>
        <v>Guangxi Zhuangzu Zizhiqu</v>
      </c>
      <c r="K9" s="149"/>
      <c r="L9" s="149"/>
      <c r="M9" s="149"/>
      <c r="N9" s="149"/>
      <c r="O9" s="149"/>
      <c r="P9" s="207"/>
      <c r="Q9" s="150"/>
      <c r="R9" s="148" t="str">
        <f ca="1">IF(ISERROR($V9),"",OFFSET('Smelter Look-up'!$C$4,$V9-4,0)&amp;"")</f>
        <v>Guangxi Yinyi Advanced Material Co., Ltd.</v>
      </c>
      <c r="S9" s="154" t="str">
        <f t="shared" ca="1" si="0"/>
        <v>CN</v>
      </c>
      <c r="T9" s="154" t="str">
        <f ca="1">IF(B9="","",IF(ISERROR(MATCH($J9,SorP!$B$1:$B$6261,0)),"",INDIRECT("'SorP'!$A$"&amp;MATCH($S9&amp;$J9,SorP!C:C,0))))</f>
        <v>CN-GX</v>
      </c>
      <c r="U9" s="167"/>
      <c r="V9" s="168">
        <f ca="1">IF(C9="",NA(),MATCH($B9&amp;$C9,'Smelter Look-up'!$J:$J,0))</f>
        <v>48</v>
      </c>
      <c r="X9" s="169">
        <f t="shared" ca="1" si="1"/>
        <v>0</v>
      </c>
      <c r="AB9" s="312" t="str">
        <f t="shared" ca="1" si="2"/>
        <v>Cobalt</v>
      </c>
      <c r="AC9" s="169" t="str">
        <f t="shared" ca="1" si="3"/>
        <v>Cobalt</v>
      </c>
      <c r="AD9" s="169" t="str">
        <f t="shared" ca="1" si="4"/>
        <v>Guangxi Yinyi Advanced Material Co., Ltd.</v>
      </c>
    </row>
    <row r="10" spans="1:34" s="169" customFormat="1" ht="102">
      <c r="A10" s="196" t="s">
        <v>141</v>
      </c>
      <c r="B10" s="302" t="str">
        <f ca="1">IF(LEN(A10)=0,"",INDEX('Smelter Look-up'!$A:$A,MATCH($A10,'Smelter Look-up'!$E:$E,0)))</f>
        <v>Cobalt</v>
      </c>
      <c r="C10" s="151" t="str">
        <f ca="1">IF(LEN(A10)=0,"",INDEX('Smelter Look-up'!$C:$C,MATCH($A10,'Smelter Look-up'!$E:$E,0)))</f>
        <v>Hunan Brunp Recycling Technology Co., Ltd.</v>
      </c>
      <c r="D10" s="148"/>
      <c r="E10" s="148" t="str">
        <f ca="1">IF(ISERROR($V10),"",OFFSET('Smelter Look-up'!$D$4,$V10-4,0)&amp;"")</f>
        <v>CHINA</v>
      </c>
      <c r="F10" s="148" t="str">
        <f ca="1">IF(ISERROR($V10),"",OFFSET('Smelter Look-up'!$E$4,$V10-4,0))</f>
        <v>CID003219</v>
      </c>
      <c r="G10" s="148" t="str">
        <f ca="1">IF(C10=$X$4,"Enter smelter details",IF(ISERROR($V10),"",OFFSET('Smelter Look-up'!$F$4,$V10-4,0)))</f>
        <v>RMI</v>
      </c>
      <c r="H10" s="204">
        <f ca="1">IF(ISERROR($V10),"",OFFSET('Smelter Look-up'!$G$4,$V10-4,0))</f>
        <v>0</v>
      </c>
      <c r="I10" s="205" t="str">
        <f ca="1">IF(ISERROR($V10),"",OFFSET('Smelter Look-up'!$H$4,$V10-4,0))</f>
        <v>Changsha</v>
      </c>
      <c r="J10" s="205" t="str">
        <f ca="1">IF(ISERROR($V10),"",OFFSET('Smelter Look-up'!$I$4,$V10-4,0))</f>
        <v>Hunan Sheng</v>
      </c>
      <c r="K10" s="149"/>
      <c r="L10" s="149"/>
      <c r="M10" s="149"/>
      <c r="N10" s="149"/>
      <c r="O10" s="149"/>
      <c r="P10" s="207"/>
      <c r="Q10" s="150"/>
      <c r="R10" s="148" t="str">
        <f ca="1">IF(ISERROR($V10),"",OFFSET('Smelter Look-up'!$C$4,$V10-4,0)&amp;"")</f>
        <v>Hunan Brunp Recycling Technology Co., Ltd.</v>
      </c>
      <c r="S10" s="154" t="str">
        <f t="shared" ca="1" si="0"/>
        <v>CN</v>
      </c>
      <c r="T10" s="154" t="str">
        <f ca="1">IF(B10="","",IF(ISERROR(MATCH($J10,SorP!$B$1:$B$6261,0)),"",INDIRECT("'SorP'!$A$"&amp;MATCH($S10&amp;$J10,SorP!C:C,0))))</f>
        <v>CN-HN</v>
      </c>
      <c r="U10" s="167"/>
      <c r="V10" s="168">
        <f ca="1">IF(C10="",NA(),MATCH($B10&amp;$C10,'Smelter Look-up'!$J:$J,0))</f>
        <v>54</v>
      </c>
      <c r="X10" s="169">
        <f t="shared" ca="1" si="1"/>
        <v>0</v>
      </c>
      <c r="AB10" s="312" t="str">
        <f t="shared" ca="1" si="2"/>
        <v>Cobalt</v>
      </c>
      <c r="AC10" s="169" t="str">
        <f t="shared" ca="1" si="3"/>
        <v>Cobalt</v>
      </c>
      <c r="AD10" s="169" t="str">
        <f t="shared" ca="1" si="4"/>
        <v>Hunan Brunp Recycling Technology Co., Ltd.</v>
      </c>
    </row>
    <row r="11" spans="1:34" s="169" customFormat="1" ht="89.25">
      <c r="A11" s="197" t="s">
        <v>289</v>
      </c>
      <c r="B11" s="302" t="str">
        <f ca="1">IF(LEN(A11)=0,"",INDEX('Smelter Look-up'!$A:$A,MATCH($A11,'Smelter Look-up'!$E:$E,0)))</f>
        <v>Cobalt</v>
      </c>
      <c r="C11" s="151" t="str">
        <f ca="1">IF(LEN(A11)=0,"",INDEX('Smelter Look-up'!$C:$C,MATCH($A11,'Smelter Look-up'!$E:$E,0)))</f>
        <v>Zhejiang Huayou Cobalt Company Limited</v>
      </c>
      <c r="D11" s="148"/>
      <c r="E11" s="148" t="str">
        <f ca="1">IF(ISERROR($V11),"",OFFSET('Smelter Look-up'!$D$4,$V11-4,0)&amp;"")</f>
        <v>CHINA</v>
      </c>
      <c r="F11" s="148" t="str">
        <f ca="1">IF(ISERROR($V11),"",OFFSET('Smelter Look-up'!$E$4,$V11-4,0))</f>
        <v>CID003225</v>
      </c>
      <c r="G11" s="148" t="str">
        <f ca="1">IF(C11=$X$4,"Enter smelter details",IF(ISERROR($V11),"",OFFSET('Smelter Look-up'!$F$4,$V11-4,0)))</f>
        <v>RMI</v>
      </c>
      <c r="H11" s="204">
        <f ca="1">IF(ISERROR($V11),"",OFFSET('Smelter Look-up'!$G$4,$V11-4,0))</f>
        <v>0</v>
      </c>
      <c r="I11" s="205" t="str">
        <f ca="1">IF(ISERROR($V11),"",OFFSET('Smelter Look-up'!$H$4,$V11-4,0))</f>
        <v>Tongxiang</v>
      </c>
      <c r="J11" s="205" t="str">
        <f ca="1">IF(ISERROR($V11),"",OFFSET('Smelter Look-up'!$I$4,$V11-4,0))</f>
        <v>Zhejiang Sheng</v>
      </c>
      <c r="K11" s="149"/>
      <c r="L11" s="149"/>
      <c r="M11" s="149"/>
      <c r="N11" s="149"/>
      <c r="O11" s="149"/>
      <c r="P11" s="207"/>
      <c r="Q11" s="150"/>
      <c r="R11" s="148" t="str">
        <f ca="1">IF(ISERROR($V11),"",OFFSET('Smelter Look-up'!$C$4,$V11-4,0)&amp;"")</f>
        <v>Zhejiang Huayou Cobalt Company Limited</v>
      </c>
      <c r="S11" s="154" t="str">
        <f t="shared" ca="1" si="0"/>
        <v>CN</v>
      </c>
      <c r="T11" s="154" t="str">
        <f ca="1">IF(B11="","",IF(ISERROR(MATCH($J11,SorP!$B$1:$B$6261,0)),"",INDIRECT("'SorP'!$A$"&amp;MATCH($S11&amp;$J11,SorP!C:C,0))))</f>
        <v>CN-ZJ</v>
      </c>
      <c r="U11" s="167"/>
      <c r="V11" s="168">
        <f ca="1">IF(C11="",NA(),MATCH($B11&amp;$C11,'Smelter Look-up'!$J:$J,0))</f>
        <v>174</v>
      </c>
      <c r="X11" s="169">
        <f t="shared" ca="1" si="1"/>
        <v>0</v>
      </c>
      <c r="AB11" s="312" t="str">
        <f t="shared" ca="1" si="2"/>
        <v>Cobalt</v>
      </c>
      <c r="AC11" s="169" t="str">
        <f t="shared" ca="1" si="3"/>
        <v>Cobalt</v>
      </c>
      <c r="AD11" s="169" t="str">
        <f t="shared" ca="1" si="4"/>
        <v>Zhejiang Huayou Cobalt Company Limited</v>
      </c>
    </row>
    <row r="12" spans="1:34" s="169" customFormat="1" ht="51">
      <c r="A12" s="196" t="s">
        <v>102</v>
      </c>
      <c r="B12" s="302" t="str">
        <f ca="1">IF(LEN(A12)=0,"",INDEX('Smelter Look-up'!$A:$A,MATCH($A12,'Smelter Look-up'!$E:$E,0)))</f>
        <v>Cobalt</v>
      </c>
      <c r="C12" s="151" t="str">
        <f ca="1">IF(LEN(A12)=0,"",INDEX('Smelter Look-up'!$C:$C,MATCH($A12,'Smelter Look-up'!$E:$E,0)))</f>
        <v>Umicore Finland Oy</v>
      </c>
      <c r="D12" s="148"/>
      <c r="E12" s="148" t="str">
        <f ca="1">IF(ISERROR($V12),"",OFFSET('Smelter Look-up'!$D$4,$V12-4,0)&amp;"")</f>
        <v>FINLAND</v>
      </c>
      <c r="F12" s="148" t="str">
        <f ca="1">IF(ISERROR($V12),"",OFFSET('Smelter Look-up'!$E$4,$V12-4,0))</f>
        <v>CID003226</v>
      </c>
      <c r="G12" s="148" t="str">
        <f ca="1">IF(C12=$X$4,"Enter smelter details",IF(ISERROR($V12),"",OFFSET('Smelter Look-up'!$F$4,$V12-4,0)))</f>
        <v>RMI</v>
      </c>
      <c r="H12" s="204">
        <f ca="1">IF(ISERROR($V12),"",OFFSET('Smelter Look-up'!$G$4,$V12-4,0))</f>
        <v>0</v>
      </c>
      <c r="I12" s="205" t="str">
        <f ca="1">IF(ISERROR($V12),"",OFFSET('Smelter Look-up'!$H$4,$V12-4,0))</f>
        <v>Kokkola</v>
      </c>
      <c r="J12" s="205" t="str">
        <f ca="1">IF(ISERROR($V12),"",OFFSET('Smelter Look-up'!$I$4,$V12-4,0))</f>
        <v>Mellersta Österbotten</v>
      </c>
      <c r="K12" s="149"/>
      <c r="L12" s="149"/>
      <c r="M12" s="149"/>
      <c r="N12" s="149"/>
      <c r="O12" s="149"/>
      <c r="P12" s="207"/>
      <c r="Q12" s="150"/>
      <c r="R12" s="148" t="str">
        <f ca="1">IF(ISERROR($V12),"",OFFSET('Smelter Look-up'!$C$4,$V12-4,0)&amp;"")</f>
        <v>Umicore Finland Oy</v>
      </c>
      <c r="S12" s="154" t="str">
        <f t="shared" ca="1" si="0"/>
        <v>FI</v>
      </c>
      <c r="T12" s="154" t="str">
        <f ca="1">IF(B12="","",IF(ISERROR(MATCH($J12,SorP!$B$1:$B$6261,0)),"",INDIRECT("'SorP'!$A$"&amp;MATCH($S12&amp;$J12,SorP!C:C,0))))</f>
        <v>FI-07</v>
      </c>
      <c r="U12" s="167"/>
      <c r="V12" s="168">
        <f ca="1">IF(C12="",NA(),MATCH($B12&amp;$C12,'Smelter Look-up'!$J:$J,0))</f>
        <v>156</v>
      </c>
      <c r="X12" s="169">
        <f t="shared" ca="1" si="1"/>
        <v>0</v>
      </c>
      <c r="AB12" s="312" t="str">
        <f t="shared" ca="1" si="2"/>
        <v>Cobalt</v>
      </c>
      <c r="AC12" s="169" t="str">
        <f t="shared" ca="1" si="3"/>
        <v>Cobalt</v>
      </c>
      <c r="AD12" s="169" t="str">
        <f t="shared" ca="1" si="4"/>
        <v>Umicore Finland Oy</v>
      </c>
    </row>
    <row r="13" spans="1:34" s="169" customFormat="1" ht="89.25">
      <c r="A13" s="196" t="s">
        <v>18673</v>
      </c>
      <c r="B13" s="302" t="str">
        <f ca="1">IF(LEN(A13)=0,"",INDEX('Smelter Look-up'!$A:$A,MATCH($A13,'Smelter Look-up'!$E:$E,0)))</f>
        <v>Cobalt</v>
      </c>
      <c r="C13" s="151" t="str">
        <f ca="1">IF(LEN(A13)=0,"",INDEX('Smelter Look-up'!$C:$C,MATCH($A13,'Smelter Look-up'!$E:$E,0)))</f>
        <v>GanZhou Yihao Umicore Industries Co., Ltd</v>
      </c>
      <c r="D13" s="148"/>
      <c r="E13" s="148" t="str">
        <f ca="1">IF(ISERROR($V13),"",OFFSET('Smelter Look-up'!$D$4,$V13-4,0)&amp;"")</f>
        <v>CHINA</v>
      </c>
      <c r="F13" s="148" t="str">
        <f ca="1">IF(ISERROR($V13),"",OFFSET('Smelter Look-up'!$E$4,$V13-4,0))</f>
        <v>CID003227</v>
      </c>
      <c r="G13" s="148" t="str">
        <f ca="1">IF(C13=$X$4,"Enter smelter details",IF(ISERROR($V13),"",OFFSET('Smelter Look-up'!$F$4,$V13-4,0)))</f>
        <v>RMI</v>
      </c>
      <c r="H13" s="204">
        <f ca="1">IF(ISERROR($V13),"",OFFSET('Smelter Look-up'!$G$4,$V13-4,0))</f>
        <v>0</v>
      </c>
      <c r="I13" s="205" t="str">
        <f ca="1">IF(ISERROR($V13),"",OFFSET('Smelter Look-up'!$H$4,$V13-4,0))</f>
        <v>Ganzhou</v>
      </c>
      <c r="J13" s="205" t="str">
        <f ca="1">IF(ISERROR($V13),"",OFFSET('Smelter Look-up'!$I$4,$V13-4,0))</f>
        <v>Jiangxi Sheng</v>
      </c>
      <c r="K13" s="149"/>
      <c r="L13" s="149"/>
      <c r="M13" s="149"/>
      <c r="N13" s="149"/>
      <c r="O13" s="149"/>
      <c r="P13" s="207"/>
      <c r="Q13" s="150"/>
      <c r="R13" s="148" t="str">
        <f ca="1">IF(ISERROR($V13),"",OFFSET('Smelter Look-up'!$C$4,$V13-4,0)&amp;"")</f>
        <v>GanZhou Yihao Umicore Industries Co., Ltd</v>
      </c>
      <c r="S13" s="154" t="str">
        <f t="shared" ref="S13:S63" ca="1" si="5">IF(B13="","",IF(ISERROR(MATCH($E13,CL,0)),"Unknown",INDIRECT("'C'!$A$"&amp;MATCH($E13,CL,0)+1)))</f>
        <v>CN</v>
      </c>
      <c r="T13" s="154" t="str">
        <f ca="1">IF(B13="","",IF(ISERROR(MATCH($J13,SorP!$B$1:$B$6261,0)),"",INDIRECT("'SorP'!$A$"&amp;MATCH($S13&amp;$J13,SorP!C:C,0))))</f>
        <v>CN-JX</v>
      </c>
      <c r="U13" s="167"/>
      <c r="V13" s="168">
        <f ca="1">IF(C13="",NA(),MATCH($B13&amp;$C13,'Smelter Look-up'!$J:$J,0))</f>
        <v>40</v>
      </c>
      <c r="X13" s="169">
        <f t="shared" ref="X13:X62" ca="1" si="6">IF(AND(C13="Smelter not listed",OR(LEN(D13)=0,LEN(E13)=0)),1,0)</f>
        <v>0</v>
      </c>
      <c r="AB13" s="312" t="str">
        <f t="shared" ref="AB13:AB69" ca="1" si="7">IF(C13="","",B13)</f>
        <v>Cobalt</v>
      </c>
      <c r="AC13" s="169" t="str">
        <f t="shared" ca="1" si="3"/>
        <v>Cobalt</v>
      </c>
      <c r="AD13" s="169" t="str">
        <f t="shared" ca="1" si="4"/>
        <v>GanZhou Yihao Umicore Industries Co., Ltd</v>
      </c>
    </row>
    <row r="14" spans="1:34" s="169" customFormat="1" ht="25.5">
      <c r="A14" s="197" t="s">
        <v>269</v>
      </c>
      <c r="B14" s="302" t="str">
        <f ca="1">IF(LEN(A14)=0,"",INDEX('Smelter Look-up'!$A:$A,MATCH($A14,'Smelter Look-up'!$E:$E,0)))</f>
        <v>Cobalt</v>
      </c>
      <c r="C14" s="151" t="str">
        <f ca="1">IF(LEN(A14)=0,"",INDEX('Smelter Look-up'!$C:$C,MATCH($A14,'Smelter Look-up'!$E:$E,0)))</f>
        <v>Umicore Olen</v>
      </c>
      <c r="D14" s="148"/>
      <c r="E14" s="148" t="str">
        <f ca="1">IF(ISERROR($V14),"",OFFSET('Smelter Look-up'!$D$4,$V14-4,0)&amp;"")</f>
        <v>BELGIUM</v>
      </c>
      <c r="F14" s="148" t="str">
        <f ca="1">IF(ISERROR($V14),"",OFFSET('Smelter Look-up'!$E$4,$V14-4,0))</f>
        <v>CID003228</v>
      </c>
      <c r="G14" s="148" t="str">
        <f ca="1">IF(C14=$X$4,"Enter smelter details",IF(ISERROR($V14),"",OFFSET('Smelter Look-up'!$F$4,$V14-4,0)))</f>
        <v>RMI</v>
      </c>
      <c r="H14" s="204">
        <f ca="1">IF(ISERROR($V14),"",OFFSET('Smelter Look-up'!$G$4,$V14-4,0))</f>
        <v>0</v>
      </c>
      <c r="I14" s="205" t="str">
        <f ca="1">IF(ISERROR($V14),"",OFFSET('Smelter Look-up'!$H$4,$V14-4,0))</f>
        <v>Olen</v>
      </c>
      <c r="J14" s="205" t="str">
        <f ca="1">IF(ISERROR($V14),"",OFFSET('Smelter Look-up'!$I$4,$V14-4,0))</f>
        <v>Antwerpen</v>
      </c>
      <c r="K14" s="149"/>
      <c r="L14" s="149"/>
      <c r="M14" s="149"/>
      <c r="N14" s="149"/>
      <c r="O14" s="149"/>
      <c r="P14" s="207"/>
      <c r="Q14" s="150"/>
      <c r="R14" s="148" t="str">
        <f ca="1">IF(ISERROR($V14),"",OFFSET('Smelter Look-up'!$C$4,$V14-4,0)&amp;"")</f>
        <v>Umicore Olen</v>
      </c>
      <c r="S14" s="154" t="str">
        <f t="shared" ca="1" si="5"/>
        <v>BE</v>
      </c>
      <c r="T14" s="154" t="str">
        <f ca="1">IF(B14="","",IF(ISERROR(MATCH($J14,SorP!$B$1:$B$6261,0)),"",INDIRECT("'SorP'!$A$"&amp;MATCH($S14&amp;$J14,SorP!C:C,0))))</f>
        <v>BE-VAN</v>
      </c>
      <c r="U14" s="167"/>
      <c r="V14" s="168">
        <f ca="1">IF(C14="",NA(),MATCH($B14&amp;$C14,'Smelter Look-up'!$J:$J,0))</f>
        <v>157</v>
      </c>
      <c r="X14" s="169">
        <f t="shared" ca="1" si="6"/>
        <v>0</v>
      </c>
      <c r="AB14" s="312" t="str">
        <f t="shared" ca="1" si="7"/>
        <v>Cobalt</v>
      </c>
      <c r="AC14" s="169" t="str">
        <f t="shared" ca="1" si="3"/>
        <v>Cobalt</v>
      </c>
      <c r="AD14" s="169" t="str">
        <f t="shared" ca="1" si="4"/>
        <v>Umicore Olen</v>
      </c>
    </row>
    <row r="15" spans="1:34" s="169" customFormat="1" ht="76.5">
      <c r="A15" s="197" t="s">
        <v>88</v>
      </c>
      <c r="B15" s="302" t="str">
        <f ca="1">IF(LEN(A15)=0,"",INDEX('Smelter Look-up'!$A:$A,MATCH($A15,'Smelter Look-up'!$E:$E,0)))</f>
        <v>Cobalt</v>
      </c>
      <c r="C15" s="151" t="str">
        <f ca="1">IF(LEN(A15)=0,"",INDEX('Smelter Look-up'!$C:$C,MATCH($A15,'Smelter Look-up'!$E:$E,0)))</f>
        <v>Dynatec Madagascar Company</v>
      </c>
      <c r="D15" s="148"/>
      <c r="E15" s="148" t="str">
        <f ca="1">IF(ISERROR($V15),"",OFFSET('Smelter Look-up'!$D$4,$V15-4,0)&amp;"")</f>
        <v>MADAGASCAR</v>
      </c>
      <c r="F15" s="148" t="str">
        <f ca="1">IF(ISERROR($V15),"",OFFSET('Smelter Look-up'!$E$4,$V15-4,0))</f>
        <v>CID003232</v>
      </c>
      <c r="G15" s="148" t="str">
        <f ca="1">IF(C15=$X$4,"Enter smelter details",IF(ISERROR($V15),"",OFFSET('Smelter Look-up'!$F$4,$V15-4,0)))</f>
        <v>RMI</v>
      </c>
      <c r="H15" s="204">
        <f ca="1">IF(ISERROR($V15),"",OFFSET('Smelter Look-up'!$G$4,$V15-4,0))</f>
        <v>0</v>
      </c>
      <c r="I15" s="205" t="str">
        <f ca="1">IF(ISERROR($V15),"",OFFSET('Smelter Look-up'!$H$4,$V15-4,0))</f>
        <v>Toamasina</v>
      </c>
      <c r="J15" s="205" t="str">
        <f ca="1">IF(ISERROR($V15),"",OFFSET('Smelter Look-up'!$I$4,$V15-4,0))</f>
        <v>Toamasina</v>
      </c>
      <c r="K15" s="149"/>
      <c r="L15" s="149"/>
      <c r="M15" s="149"/>
      <c r="N15" s="149"/>
      <c r="O15" s="149"/>
      <c r="P15" s="207"/>
      <c r="Q15" s="150"/>
      <c r="R15" s="148" t="str">
        <f ca="1">IF(ISERROR($V15),"",OFFSET('Smelter Look-up'!$C$4,$V15-4,0)&amp;"")</f>
        <v>Dynatec Madagascar Company</v>
      </c>
      <c r="S15" s="154" t="str">
        <f t="shared" ca="1" si="5"/>
        <v>MG</v>
      </c>
      <c r="T15" s="154" t="str">
        <f ca="1">IF(B15="","",IF(ISERROR(MATCH($J15,SorP!$B$1:$B$6261,0)),"",INDIRECT("'SorP'!$A$"&amp;MATCH($S15&amp;$J15,SorP!C:C,0))))</f>
        <v>MG-A</v>
      </c>
      <c r="U15" s="167"/>
      <c r="V15" s="168">
        <f ca="1">IF(C15="",NA(),MATCH($B15&amp;$C15,'Smelter Look-up'!$J:$J,0))</f>
        <v>24</v>
      </c>
      <c r="X15" s="169">
        <f t="shared" ca="1" si="6"/>
        <v>0</v>
      </c>
      <c r="AB15" s="312" t="str">
        <f t="shared" ca="1" si="7"/>
        <v>Cobalt</v>
      </c>
      <c r="AC15" s="169" t="str">
        <f t="shared" ca="1" si="3"/>
        <v>Cobalt</v>
      </c>
      <c r="AD15" s="169" t="str">
        <f t="shared" ca="1" si="4"/>
        <v>Dynatec Madagascar Company</v>
      </c>
    </row>
    <row r="16" spans="1:34" s="169" customFormat="1" ht="63.75">
      <c r="A16" s="196" t="s">
        <v>241</v>
      </c>
      <c r="B16" s="302" t="str">
        <f ca="1">IF(LEN(A16)=0,"",INDEX('Smelter Look-up'!$A:$A,MATCH($A16,'Smelter Look-up'!$E:$E,0)))</f>
        <v>Cobalt</v>
      </c>
      <c r="C16" s="151" t="str">
        <f ca="1">IF(LEN(A16)=0,"",INDEX('Smelter Look-up'!$C:$C,MATCH($A16,'Smelter Look-up'!$E:$E,0)))</f>
        <v>Port Colborne Refinery</v>
      </c>
      <c r="D16" s="148"/>
      <c r="E16" s="148" t="str">
        <f ca="1">IF(ISERROR($V16),"",OFFSET('Smelter Look-up'!$D$4,$V16-4,0)&amp;"")</f>
        <v>CANADA</v>
      </c>
      <c r="F16" s="148" t="str">
        <f ca="1">IF(ISERROR($V16),"",OFFSET('Smelter Look-up'!$E$4,$V16-4,0))</f>
        <v>CID003239</v>
      </c>
      <c r="G16" s="148" t="str">
        <f ca="1">IF(C16=$X$4,"Enter smelter details",IF(ISERROR($V16),"",OFFSET('Smelter Look-up'!$F$4,$V16-4,0)))</f>
        <v>RMI</v>
      </c>
      <c r="H16" s="204">
        <f ca="1">IF(ISERROR($V16),"",OFFSET('Smelter Look-up'!$G$4,$V16-4,0))</f>
        <v>0</v>
      </c>
      <c r="I16" s="205" t="str">
        <f ca="1">IF(ISERROR($V16),"",OFFSET('Smelter Look-up'!$H$4,$V16-4,0))</f>
        <v>Port Colborne</v>
      </c>
      <c r="J16" s="205" t="str">
        <f ca="1">IF(ISERROR($V16),"",OFFSET('Smelter Look-up'!$I$4,$V16-4,0))</f>
        <v>Ontario</v>
      </c>
      <c r="K16" s="149"/>
      <c r="L16" s="149"/>
      <c r="M16" s="149"/>
      <c r="N16" s="149"/>
      <c r="O16" s="149"/>
      <c r="P16" s="207"/>
      <c r="Q16" s="150"/>
      <c r="R16" s="148" t="str">
        <f ca="1">IF(ISERROR($V16),"",OFFSET('Smelter Look-up'!$C$4,$V16-4,0)&amp;"")</f>
        <v>Port Colborne Refinery</v>
      </c>
      <c r="S16" s="154" t="str">
        <f t="shared" ca="1" si="5"/>
        <v>CA</v>
      </c>
      <c r="T16" s="154" t="str">
        <f ca="1">IF(B16="","",IF(ISERROR(MATCH($J16,SorP!$B$1:$B$6261,0)),"",INDIRECT("'SorP'!$A$"&amp;MATCH($S16&amp;$J16,SorP!C:C,0))))</f>
        <v>CA-ON</v>
      </c>
      <c r="U16" s="167"/>
      <c r="V16" s="168">
        <f ca="1">IF(C16="",NA(),MATCH($B16&amp;$C16,'Smelter Look-up'!$J:$J,0))</f>
        <v>129</v>
      </c>
      <c r="X16" s="169">
        <f t="shared" ca="1" si="6"/>
        <v>0</v>
      </c>
      <c r="AB16" s="312" t="str">
        <f t="shared" ca="1" si="7"/>
        <v>Cobalt</v>
      </c>
      <c r="AC16" s="169" t="str">
        <f t="shared" ca="1" si="3"/>
        <v>Cobalt</v>
      </c>
      <c r="AD16" s="169" t="str">
        <f t="shared" ca="1" si="4"/>
        <v>Port Colborne Refinery</v>
      </c>
    </row>
    <row r="17" spans="1:30" s="169" customFormat="1" ht="102">
      <c r="A17" s="196" t="s">
        <v>249</v>
      </c>
      <c r="B17" s="302" t="str">
        <f ca="1">IF(LEN(A17)=0,"",INDEX('Smelter Look-up'!$A:$A,MATCH($A17,'Smelter Look-up'!$E:$E,0)))</f>
        <v>Cobalt</v>
      </c>
      <c r="C17" s="151" t="str">
        <f ca="1">IF(LEN(A17)=0,"",INDEX('Smelter Look-up'!$C:$C,MATCH($A17,'Smelter Look-up'!$E:$E,0)))</f>
        <v>Quzhou Huayou Cobalt New Material Co.,Ltd.</v>
      </c>
      <c r="D17" s="148"/>
      <c r="E17" s="148" t="str">
        <f ca="1">IF(ISERROR($V17),"",OFFSET('Smelter Look-up'!$D$4,$V17-4,0)&amp;"")</f>
        <v>CHINA</v>
      </c>
      <c r="F17" s="148" t="str">
        <f ca="1">IF(ISERROR($V17),"",OFFSET('Smelter Look-up'!$E$4,$V17-4,0))</f>
        <v>CID003255</v>
      </c>
      <c r="G17" s="148" t="str">
        <f ca="1">IF(C17=$X$4,"Enter smelter details",IF(ISERROR($V17),"",OFFSET('Smelter Look-up'!$F$4,$V17-4,0)))</f>
        <v>RMI</v>
      </c>
      <c r="H17" s="204">
        <f ca="1">IF(ISERROR($V17),"",OFFSET('Smelter Look-up'!$G$4,$V17-4,0))</f>
        <v>0</v>
      </c>
      <c r="I17" s="205" t="str">
        <f ca="1">IF(ISERROR($V17),"",OFFSET('Smelter Look-up'!$H$4,$V17-4,0))</f>
        <v>Quzhou</v>
      </c>
      <c r="J17" s="205" t="str">
        <f ca="1">IF(ISERROR($V17),"",OFFSET('Smelter Look-up'!$I$4,$V17-4,0))</f>
        <v>Zhejiang Sheng</v>
      </c>
      <c r="K17" s="149"/>
      <c r="L17" s="149"/>
      <c r="M17" s="149"/>
      <c r="N17" s="149"/>
      <c r="O17" s="149"/>
      <c r="P17" s="207"/>
      <c r="Q17" s="150"/>
      <c r="R17" s="148" t="str">
        <f ca="1">IF(ISERROR($V17),"",OFFSET('Smelter Look-up'!$C$4,$V17-4,0)&amp;"")</f>
        <v>Quzhou Huayou Cobalt New Material Co.,Ltd.</v>
      </c>
      <c r="S17" s="154" t="str">
        <f t="shared" ca="1" si="5"/>
        <v>CN</v>
      </c>
      <c r="T17" s="154" t="str">
        <f ca="1">IF(B17="","",IF(ISERROR(MATCH($J17,SorP!$B$1:$B$6261,0)),"",INDIRECT("'SorP'!$A$"&amp;MATCH($S17&amp;$J17,SorP!C:C,0))))</f>
        <v>CN-ZJ</v>
      </c>
      <c r="U17" s="167"/>
      <c r="V17" s="168">
        <f ca="1">IF(C17="",NA(),MATCH($B17&amp;$C17,'Smelter Look-up'!$J:$J,0))</f>
        <v>138</v>
      </c>
      <c r="X17" s="169">
        <f t="shared" ca="1" si="6"/>
        <v>0</v>
      </c>
      <c r="AB17" s="312" t="str">
        <f t="shared" ca="1" si="7"/>
        <v>Cobalt</v>
      </c>
      <c r="AC17" s="169" t="str">
        <f t="shared" ca="1" si="3"/>
        <v>Cobalt</v>
      </c>
      <c r="AD17" s="169" t="str">
        <f t="shared" ca="1" si="4"/>
        <v>Quzhou Huayou Cobalt New Material Co.,Ltd.</v>
      </c>
    </row>
    <row r="18" spans="1:30" s="169" customFormat="1" ht="51">
      <c r="A18" s="196" t="s">
        <v>176</v>
      </c>
      <c r="B18" s="302" t="str">
        <f ca="1">IF(LEN(A18)=0,"",INDEX('Smelter Look-up'!$A:$A,MATCH($A18,'Smelter Look-up'!$E:$E,0)))</f>
        <v>Cobalt</v>
      </c>
      <c r="C18" s="151" t="str">
        <f ca="1">IF(LEN(A18)=0,"",INDEX('Smelter Look-up'!$C:$C,MATCH($A18,'Smelter Look-up'!$E:$E,0)))</f>
        <v>Kamoto Copper Company</v>
      </c>
      <c r="D18" s="148"/>
      <c r="E18" s="148" t="str">
        <f ca="1">IF(ISERROR($V18),"",OFFSET('Smelter Look-up'!$D$4,$V18-4,0)&amp;"")</f>
        <v>CONGO, DEMOCRATIC REPUBLIC OF THE</v>
      </c>
      <c r="F18" s="148" t="str">
        <f ca="1">IF(ISERROR($V18),"",OFFSET('Smelter Look-up'!$E$4,$V18-4,0))</f>
        <v>CID003261</v>
      </c>
      <c r="G18" s="148" t="str">
        <f ca="1">IF(C18=$X$4,"Enter smelter details",IF(ISERROR($V18),"",OFFSET('Smelter Look-up'!$F$4,$V18-4,0)))</f>
        <v>RMI</v>
      </c>
      <c r="H18" s="204">
        <f ca="1">IF(ISERROR($V18),"",OFFSET('Smelter Look-up'!$G$4,$V18-4,0))</f>
        <v>0</v>
      </c>
      <c r="I18" s="205" t="str">
        <f ca="1">IF(ISERROR($V18),"",OFFSET('Smelter Look-up'!$H$4,$V18-4,0))</f>
        <v>Kolwezi</v>
      </c>
      <c r="J18" s="205" t="str">
        <f ca="1">IF(ISERROR($V18),"",OFFSET('Smelter Look-up'!$I$4,$V18-4,0))</f>
        <v>Lualaba</v>
      </c>
      <c r="K18" s="149"/>
      <c r="L18" s="149"/>
      <c r="M18" s="149"/>
      <c r="N18" s="149"/>
      <c r="O18" s="149"/>
      <c r="P18" s="207"/>
      <c r="Q18" s="150"/>
      <c r="R18" s="148" t="str">
        <f ca="1">IF(ISERROR($V18),"",OFFSET('Smelter Look-up'!$C$4,$V18-4,0)&amp;"")</f>
        <v>Kamoto Copper Company</v>
      </c>
      <c r="S18" s="154" t="str">
        <f t="shared" ca="1" si="5"/>
        <v>CD</v>
      </c>
      <c r="T18" s="154" t="str">
        <f ca="1">IF(B18="","",IF(ISERROR(MATCH($J18,SorP!$B$1:$B$6261,0)),"",INDIRECT("'SorP'!$A$"&amp;MATCH($S18&amp;$J18,SorP!C:C,0))))</f>
        <v>CD-LU</v>
      </c>
      <c r="U18" s="167"/>
      <c r="V18" s="168">
        <f ca="1">IF(C18="",NA(),MATCH($B18&amp;$C18,'Smelter Look-up'!$J:$J,0))</f>
        <v>81</v>
      </c>
      <c r="X18" s="169">
        <f t="shared" ca="1" si="6"/>
        <v>0</v>
      </c>
      <c r="AB18" s="312" t="str">
        <f t="shared" ca="1" si="7"/>
        <v>Cobalt</v>
      </c>
      <c r="AC18" s="169" t="str">
        <f t="shared" ca="1" si="3"/>
        <v>Cobalt</v>
      </c>
      <c r="AD18" s="169" t="str">
        <f t="shared" ca="1" si="4"/>
        <v>Kamoto Copper Company</v>
      </c>
    </row>
    <row r="19" spans="1:30" s="169" customFormat="1" ht="25.5">
      <c r="A19" s="196" t="s">
        <v>61</v>
      </c>
      <c r="B19" s="302" t="str">
        <f ca="1">IF(LEN(A19)=0,"",INDEX('Smelter Look-up'!$A:$A,MATCH($A19,'Smelter Look-up'!$E:$E,0)))</f>
        <v>Cobalt</v>
      </c>
      <c r="C19" s="151" t="str">
        <f ca="1">IF(LEN(A19)=0,"",INDEX('Smelter Look-up'!$C:$C,MATCH($A19,'Smelter Look-up'!$E:$E,0)))</f>
        <v>Chemaf Etoile</v>
      </c>
      <c r="D19" s="148"/>
      <c r="E19" s="148" t="str">
        <f ca="1">IF(ISERROR($V19),"",OFFSET('Smelter Look-up'!$D$4,$V19-4,0)&amp;"")</f>
        <v>CONGO, DEMOCRATIC REPUBLIC OF THE</v>
      </c>
      <c r="F19" s="148" t="str">
        <f ca="1">IF(ISERROR($V19),"",OFFSET('Smelter Look-up'!$E$4,$V19-4,0))</f>
        <v>CID003264</v>
      </c>
      <c r="G19" s="148" t="str">
        <f ca="1">IF(C19=$X$4,"Enter smelter details",IF(ISERROR($V19),"",OFFSET('Smelter Look-up'!$F$4,$V19-4,0)))</f>
        <v>RMI</v>
      </c>
      <c r="H19" s="204">
        <f ca="1">IF(ISERROR($V19),"",OFFSET('Smelter Look-up'!$G$4,$V19-4,0))</f>
        <v>0</v>
      </c>
      <c r="I19" s="205" t="str">
        <f ca="1">IF(ISERROR($V19),"",OFFSET('Smelter Look-up'!$H$4,$V19-4,0))</f>
        <v>Lubumbashi</v>
      </c>
      <c r="J19" s="205" t="str">
        <f ca="1">IF(ISERROR($V19),"",OFFSET('Smelter Look-up'!$I$4,$V19-4,0))</f>
        <v>Haut-Katanga</v>
      </c>
      <c r="K19" s="149"/>
      <c r="L19" s="149"/>
      <c r="M19" s="149"/>
      <c r="N19" s="149"/>
      <c r="O19" s="149"/>
      <c r="P19" s="207"/>
      <c r="Q19" s="150"/>
      <c r="R19" s="148" t="str">
        <f ca="1">IF(ISERROR($V19),"",OFFSET('Smelter Look-up'!$C$4,$V19-4,0)&amp;"")</f>
        <v>Chemaf Etoile</v>
      </c>
      <c r="S19" s="154" t="str">
        <f t="shared" ca="1" si="5"/>
        <v>CD</v>
      </c>
      <c r="T19" s="154" t="str">
        <f ca="1">IF(B19="","",IF(ISERROR(MATCH($J19,SorP!$B$1:$B$6261,0)),"",INDIRECT("'SorP'!$A$"&amp;MATCH($S19&amp;$J19,SorP!C:C,0))))</f>
        <v>CD-HK</v>
      </c>
      <c r="U19" s="167"/>
      <c r="V19" s="168">
        <f ca="1">IF(C19="",NA(),MATCH($B19&amp;$C19,'Smelter Look-up'!$J:$J,0))</f>
        <v>10</v>
      </c>
      <c r="X19" s="169">
        <f t="shared" ca="1" si="6"/>
        <v>0</v>
      </c>
      <c r="AB19" s="312" t="str">
        <f t="shared" ca="1" si="7"/>
        <v>Cobalt</v>
      </c>
      <c r="AC19" s="169" t="str">
        <f t="shared" ca="1" si="3"/>
        <v>Cobalt</v>
      </c>
      <c r="AD19" s="169" t="str">
        <f t="shared" ca="1" si="4"/>
        <v>Chemaf Etoile</v>
      </c>
    </row>
    <row r="20" spans="1:30" s="169" customFormat="1" ht="114.75">
      <c r="A20" s="197" t="s">
        <v>257</v>
      </c>
      <c r="B20" s="302" t="str">
        <f ca="1">IF(LEN(A20)=0,"",INDEX('Smelter Look-up'!$A:$A,MATCH($A20,'Smelter Look-up'!$E:$E,0)))</f>
        <v>Cobalt</v>
      </c>
      <c r="C20" s="151" t="str">
        <f ca="1">IF(LEN(A20)=0,"",INDEX('Smelter Look-up'!$C:$C,MATCH($A20,'Smelter Look-up'!$E:$E,0)))</f>
        <v>Societe pour le Traitment du Terril de Lubumbashi (STL)</v>
      </c>
      <c r="D20" s="148"/>
      <c r="E20" s="148" t="str">
        <f ca="1">IF(ISERROR($V20),"",OFFSET('Smelter Look-up'!$D$4,$V20-4,0)&amp;"")</f>
        <v>CONGO, DEMOCRATIC REPUBLIC OF THE</v>
      </c>
      <c r="F20" s="148" t="str">
        <f ca="1">IF(ISERROR($V20),"",OFFSET('Smelter Look-up'!$E$4,$V20-4,0))</f>
        <v>CID003266</v>
      </c>
      <c r="G20" s="148" t="str">
        <f ca="1">IF(C20=$X$4,"Enter smelter details",IF(ISERROR($V20),"",OFFSET('Smelter Look-up'!$F$4,$V20-4,0)))</f>
        <v>RMI</v>
      </c>
      <c r="H20" s="204">
        <f ca="1">IF(ISERROR($V20),"",OFFSET('Smelter Look-up'!$G$4,$V20-4,0))</f>
        <v>0</v>
      </c>
      <c r="I20" s="205" t="str">
        <f ca="1">IF(ISERROR($V20),"",OFFSET('Smelter Look-up'!$H$4,$V20-4,0))</f>
        <v>Lubumbashi</v>
      </c>
      <c r="J20" s="205" t="str">
        <f ca="1">IF(ISERROR($V20),"",OFFSET('Smelter Look-up'!$I$4,$V20-4,0))</f>
        <v>Haut-Katanga</v>
      </c>
      <c r="K20" s="149"/>
      <c r="L20" s="149"/>
      <c r="M20" s="149"/>
      <c r="N20" s="149"/>
      <c r="O20" s="149"/>
      <c r="P20" s="207"/>
      <c r="Q20" s="150"/>
      <c r="R20" s="148" t="str">
        <f ca="1">IF(ISERROR($V20),"",OFFSET('Smelter Look-up'!$C$4,$V20-4,0)&amp;"")</f>
        <v>Societe pour le Traitment du Terril de Lubumbashi (STL)</v>
      </c>
      <c r="S20" s="154" t="str">
        <f t="shared" ca="1" si="5"/>
        <v>CD</v>
      </c>
      <c r="T20" s="154" t="str">
        <f ca="1">IF(B20="","",IF(ISERROR(MATCH($J20,SorP!$B$1:$B$6261,0)),"",INDIRECT("'SorP'!$A$"&amp;MATCH($S20&amp;$J20,SorP!C:C,0))))</f>
        <v>CD-HK</v>
      </c>
      <c r="U20" s="167"/>
      <c r="V20" s="168">
        <f ca="1">IF(C20="",NA(),MATCH($B20&amp;$C20,'Smelter Look-up'!$J:$J,0))</f>
        <v>146</v>
      </c>
      <c r="X20" s="169">
        <f t="shared" ca="1" si="6"/>
        <v>0</v>
      </c>
      <c r="AB20" s="312" t="str">
        <f t="shared" ca="1" si="7"/>
        <v>Cobalt</v>
      </c>
      <c r="AC20" s="169" t="str">
        <f t="shared" ca="1" si="3"/>
        <v>Cobalt</v>
      </c>
      <c r="AD20" s="169" t="str">
        <f t="shared" ca="1" si="4"/>
        <v>Societe pour le Traitment du Terril de Lubumbashi (STL)</v>
      </c>
    </row>
    <row r="21" spans="1:30" s="169" customFormat="1" ht="153">
      <c r="A21" s="196" t="s">
        <v>181</v>
      </c>
      <c r="B21" s="302" t="str">
        <f ca="1">IF(LEN(A21)=0,"",INDEX('Smelter Look-up'!$A:$A,MATCH($A21,'Smelter Look-up'!$E:$E,0)))</f>
        <v>Cobalt</v>
      </c>
      <c r="C21" s="151" t="str">
        <f ca="1">IF(LEN(A21)=0,"",INDEX('Smelter Look-up'!$C:$C,MATCH($A21,'Smelter Look-up'!$E:$E,0)))</f>
        <v>La Compagnie de Traitement des Rejets de Kingamyambo S.A. (Metalkol S.A.)</v>
      </c>
      <c r="D21" s="148"/>
      <c r="E21" s="148" t="str">
        <f ca="1">IF(ISERROR($V21),"",OFFSET('Smelter Look-up'!$D$4,$V21-4,0)&amp;"")</f>
        <v>CONGO, DEMOCRATIC REPUBLIC OF THE</v>
      </c>
      <c r="F21" s="148" t="str">
        <f ca="1">IF(ISERROR($V21),"",OFFSET('Smelter Look-up'!$E$4,$V21-4,0))</f>
        <v>CID003275</v>
      </c>
      <c r="G21" s="148" t="str">
        <f ca="1">IF(C21=$X$4,"Enter smelter details",IF(ISERROR($V21),"",OFFSET('Smelter Look-up'!$F$4,$V21-4,0)))</f>
        <v>RMI</v>
      </c>
      <c r="H21" s="204">
        <f ca="1">IF(ISERROR($V21),"",OFFSET('Smelter Look-up'!$G$4,$V21-4,0))</f>
        <v>0</v>
      </c>
      <c r="I21" s="205" t="str">
        <f ca="1">IF(ISERROR($V21),"",OFFSET('Smelter Look-up'!$H$4,$V21-4,0))</f>
        <v>Lubumbashi</v>
      </c>
      <c r="J21" s="205" t="str">
        <f ca="1">IF(ISERROR($V21),"",OFFSET('Smelter Look-up'!$I$4,$V21-4,0))</f>
        <v>Haut-Katanga</v>
      </c>
      <c r="K21" s="149"/>
      <c r="L21" s="149"/>
      <c r="M21" s="149"/>
      <c r="N21" s="149"/>
      <c r="O21" s="149"/>
      <c r="P21" s="207"/>
      <c r="Q21" s="150"/>
      <c r="R21" s="148" t="str">
        <f ca="1">IF(ISERROR($V21),"",OFFSET('Smelter Look-up'!$C$4,$V21-4,0)&amp;"")</f>
        <v>La Compagnie de Traitement des Rejets de Kingamyambo S.A. (Metalkol S.A.)</v>
      </c>
      <c r="S21" s="154" t="str">
        <f t="shared" ca="1" si="5"/>
        <v>CD</v>
      </c>
      <c r="T21" s="154" t="str">
        <f ca="1">IF(B21="","",IF(ISERROR(MATCH($J21,SorP!$B$1:$B$6261,0)),"",INDIRECT("'SorP'!$A$"&amp;MATCH($S21&amp;$J21,SorP!C:C,0))))</f>
        <v>CD-HK</v>
      </c>
      <c r="U21" s="167"/>
      <c r="V21" s="168">
        <f ca="1">IF(C21="",NA(),MATCH($B21&amp;$C21,'Smelter Look-up'!$J:$J,0))</f>
        <v>89</v>
      </c>
      <c r="X21" s="169">
        <f t="shared" ca="1" si="6"/>
        <v>0</v>
      </c>
      <c r="AB21" s="312" t="str">
        <f t="shared" ca="1" si="7"/>
        <v>Cobalt</v>
      </c>
      <c r="AC21" s="169" t="str">
        <f t="shared" ca="1" si="3"/>
        <v>Cobalt</v>
      </c>
      <c r="AD21" s="169" t="str">
        <f t="shared" ca="1" si="4"/>
        <v>La Compagnie de Traitement des Rejets de Kingamyambo S.A. (Metalkol S.A.)</v>
      </c>
    </row>
    <row r="22" spans="1:30" s="169" customFormat="1" ht="102">
      <c r="A22" s="196" t="s">
        <v>230</v>
      </c>
      <c r="B22" s="302" t="str">
        <f ca="1">IF(LEN(A22)=0,"",INDEX('Smelter Look-up'!$A:$A,MATCH($A22,'Smelter Look-up'!$E:$E,0)))</f>
        <v>Cobalt</v>
      </c>
      <c r="C22" s="151" t="str">
        <f ca="1">IF(LEN(A22)=0,"",INDEX('Smelter Look-up'!$C:$C,MATCH($A22,'Smelter Look-up'!$E:$E,0)))</f>
        <v>Niihama Nickel Refinery, Sumitomo Metal Mining</v>
      </c>
      <c r="D22" s="148"/>
      <c r="E22" s="148" t="str">
        <f ca="1">IF(ISERROR($V22),"",OFFSET('Smelter Look-up'!$D$4,$V22-4,0)&amp;"")</f>
        <v>JAPAN</v>
      </c>
      <c r="F22" s="148" t="str">
        <f ca="1">IF(ISERROR($V22),"",OFFSET('Smelter Look-up'!$E$4,$V22-4,0))</f>
        <v>CID003278</v>
      </c>
      <c r="G22" s="148" t="str">
        <f ca="1">IF(C22=$X$4,"Enter smelter details",IF(ISERROR($V22),"",OFFSET('Smelter Look-up'!$F$4,$V22-4,0)))</f>
        <v>RMI</v>
      </c>
      <c r="H22" s="204">
        <f ca="1">IF(ISERROR($V22),"",OFFSET('Smelter Look-up'!$G$4,$V22-4,0))</f>
        <v>0</v>
      </c>
      <c r="I22" s="205" t="str">
        <f ca="1">IF(ISERROR($V22),"",OFFSET('Smelter Look-up'!$H$4,$V22-4,0))</f>
        <v>Niihama</v>
      </c>
      <c r="J22" s="205" t="str">
        <f ca="1">IF(ISERROR($V22),"",OFFSET('Smelter Look-up'!$I$4,$V22-4,0))</f>
        <v>Ehime</v>
      </c>
      <c r="K22" s="149"/>
      <c r="L22" s="149"/>
      <c r="M22" s="149"/>
      <c r="N22" s="149"/>
      <c r="O22" s="149"/>
      <c r="P22" s="207"/>
      <c r="Q22" s="150"/>
      <c r="R22" s="148" t="str">
        <f ca="1">IF(ISERROR($V22),"",OFFSET('Smelter Look-up'!$C$4,$V22-4,0)&amp;"")</f>
        <v>Niihama Nickel Refinery, Sumitomo Metal Mining</v>
      </c>
      <c r="S22" s="154" t="str">
        <f t="shared" ca="1" si="5"/>
        <v>JP</v>
      </c>
      <c r="T22" s="154" t="str">
        <f ca="1">IF(B22="","",IF(ISERROR(MATCH($J22,SorP!$B$1:$B$6261,0)),"",INDIRECT("'SorP'!$A$"&amp;MATCH($S22&amp;$J22,SorP!C:C,0))))</f>
        <v>JP-38</v>
      </c>
      <c r="U22" s="167"/>
      <c r="V22" s="168">
        <f ca="1">IF(C22="",NA(),MATCH($B22&amp;$C22,'Smelter Look-up'!$J:$J,0))</f>
        <v>126</v>
      </c>
      <c r="X22" s="169">
        <f t="shared" ca="1" si="6"/>
        <v>0</v>
      </c>
      <c r="AB22" s="312" t="str">
        <f t="shared" ca="1" si="7"/>
        <v>Cobalt</v>
      </c>
      <c r="AC22" s="169" t="str">
        <f t="shared" ca="1" si="3"/>
        <v>Cobalt</v>
      </c>
      <c r="AD22" s="169" t="str">
        <f t="shared" ca="1" si="4"/>
        <v>Niihama Nickel Refinery, Sumitomo Metal Mining</v>
      </c>
    </row>
    <row r="23" spans="1:30" s="169" customFormat="1" ht="89.25">
      <c r="A23" s="196" t="s">
        <v>72</v>
      </c>
      <c r="B23" s="302" t="str">
        <f ca="1">IF(LEN(A23)=0,"",INDEX('Smelter Look-up'!$A:$A,MATCH($A23,'Smelter Look-up'!$E:$E,0)))</f>
        <v>Cobalt</v>
      </c>
      <c r="C23" s="151" t="str">
        <f ca="1">IF(LEN(A23)=0,"",INDEX('Smelter Look-up'!$C:$C,MATCH($A23,'Smelter Look-up'!$E:$E,0)))</f>
        <v>Complexe hydrométallurgique de Guemassa</v>
      </c>
      <c r="D23" s="148"/>
      <c r="E23" s="148" t="str">
        <f ca="1">IF(ISERROR($V23),"",OFFSET('Smelter Look-up'!$D$4,$V23-4,0)&amp;"")</f>
        <v>MOROCCO</v>
      </c>
      <c r="F23" s="148" t="str">
        <f ca="1">IF(ISERROR($V23),"",OFFSET('Smelter Look-up'!$E$4,$V23-4,0))</f>
        <v>CID003280</v>
      </c>
      <c r="G23" s="148" t="str">
        <f ca="1">IF(C23=$X$4,"Enter smelter details",IF(ISERROR($V23),"",OFFSET('Smelter Look-up'!$F$4,$V23-4,0)))</f>
        <v>RMI</v>
      </c>
      <c r="H23" s="204">
        <f ca="1">IF(ISERROR($V23),"",OFFSET('Smelter Look-up'!$G$4,$V23-4,0))</f>
        <v>0</v>
      </c>
      <c r="I23" s="205" t="str">
        <f ca="1">IF(ISERROR($V23),"",OFFSET('Smelter Look-up'!$H$4,$V23-4,0))</f>
        <v>Marrakech</v>
      </c>
      <c r="J23" s="205" t="str">
        <f ca="1">IF(ISERROR($V23),"",OFFSET('Smelter Look-up'!$I$4,$V23-4,0))</f>
        <v>Marrakech-Safi</v>
      </c>
      <c r="K23" s="149"/>
      <c r="L23" s="149"/>
      <c r="M23" s="149"/>
      <c r="N23" s="149"/>
      <c r="O23" s="149"/>
      <c r="P23" s="207"/>
      <c r="Q23" s="150"/>
      <c r="R23" s="148" t="str">
        <f ca="1">IF(ISERROR($V23),"",OFFSET('Smelter Look-up'!$C$4,$V23-4,0)&amp;"")</f>
        <v>Complexe hydrométallurgique de Guemassa</v>
      </c>
      <c r="S23" s="154" t="str">
        <f t="shared" ca="1" si="5"/>
        <v>MA</v>
      </c>
      <c r="T23" s="154" t="str">
        <f ca="1">IF(B23="","",IF(ISERROR(MATCH($J23,SorP!$B$1:$B$6261,0)),"",INDIRECT("'SorP'!$A$"&amp;MATCH($S23&amp;$J23,SorP!C:C,0))))</f>
        <v>MA-07</v>
      </c>
      <c r="U23" s="167"/>
      <c r="V23" s="168">
        <f ca="1">IF(C23="",NA(),MATCH($B23&amp;$C23,'Smelter Look-up'!$J:$J,0))</f>
        <v>18</v>
      </c>
      <c r="X23" s="169">
        <f t="shared" ca="1" si="6"/>
        <v>0</v>
      </c>
      <c r="AB23" s="312" t="str">
        <f t="shared" ca="1" si="7"/>
        <v>Cobalt</v>
      </c>
      <c r="AC23" s="169" t="str">
        <f t="shared" ca="1" si="3"/>
        <v>Cobalt</v>
      </c>
      <c r="AD23" s="169" t="str">
        <f t="shared" ca="1" si="4"/>
        <v>Complexe hydrométallurgique de Guemassa</v>
      </c>
    </row>
    <row r="24" spans="1:30" s="169" customFormat="1" ht="102">
      <c r="A24" s="154" t="s">
        <v>120</v>
      </c>
      <c r="B24" s="302" t="str">
        <f ca="1">IF(LEN(A24)=0,"",INDEX('Smelter Look-up'!$A:$A,MATCH($A24,'Smelter Look-up'!$E:$E,0)))</f>
        <v>Cobalt</v>
      </c>
      <c r="C24" s="151" t="str">
        <f ca="1">IF(LEN(A24)=0,"",INDEX('Smelter Look-up'!$C:$C,MATCH($A24,'Smelter Look-up'!$E:$E,0)))</f>
        <v>Guangdong Jiana Energy Technology Co., Ltd.</v>
      </c>
      <c r="D24" s="148"/>
      <c r="E24" s="148" t="str">
        <f ca="1">IF(ISERROR($V24),"",OFFSET('Smelter Look-up'!$D$4,$V24-4,0)&amp;"")</f>
        <v>CHINA</v>
      </c>
      <c r="F24" s="148" t="str">
        <f ca="1">IF(ISERROR($V24),"",OFFSET('Smelter Look-up'!$E$4,$V24-4,0))</f>
        <v>CID003291</v>
      </c>
      <c r="G24" s="148" t="str">
        <f ca="1">IF(C24=$X$4,"Enter smelter details",IF(ISERROR($V24),"",OFFSET('Smelter Look-up'!$F$4,$V24-4,0)))</f>
        <v>RMI</v>
      </c>
      <c r="H24" s="204">
        <f ca="1">IF(ISERROR($V24),"",OFFSET('Smelter Look-up'!$G$4,$V24-4,0))</f>
        <v>0</v>
      </c>
      <c r="I24" s="205" t="str">
        <f ca="1">IF(ISERROR($V24),"",OFFSET('Smelter Look-up'!$H$4,$V24-4,0))</f>
        <v>Guangzhou</v>
      </c>
      <c r="J24" s="205" t="str">
        <f ca="1">IF(ISERROR($V24),"",OFFSET('Smelter Look-up'!$I$4,$V24-4,0))</f>
        <v>Guangdong Sheng</v>
      </c>
      <c r="K24" s="149"/>
      <c r="L24" s="149"/>
      <c r="M24" s="149"/>
      <c r="N24" s="149"/>
      <c r="O24" s="149"/>
      <c r="P24" s="207"/>
      <c r="Q24" s="150"/>
      <c r="R24" s="148" t="str">
        <f ca="1">IF(ISERROR($V24),"",OFFSET('Smelter Look-up'!$C$4,$V24-4,0)&amp;"")</f>
        <v>Guangdong Jiana Energy Technology Co., Ltd.</v>
      </c>
      <c r="S24" s="154" t="str">
        <f t="shared" ca="1" si="5"/>
        <v>CN</v>
      </c>
      <c r="T24" s="154" t="str">
        <f ca="1">IF(B24="","",IF(ISERROR(MATCH($J24,SorP!$B$1:$B$6261,0)),"",INDIRECT("'SorP'!$A$"&amp;MATCH($S24&amp;$J24,SorP!C:C,0))))</f>
        <v>CN-GD</v>
      </c>
      <c r="U24" s="167"/>
      <c r="V24" s="168">
        <f ca="1">IF(C24="",NA(),MATCH($B24&amp;$C24,'Smelter Look-up'!$J:$J,0))</f>
        <v>46</v>
      </c>
      <c r="X24" s="169">
        <f t="shared" ca="1" si="6"/>
        <v>0</v>
      </c>
      <c r="AB24" s="312" t="str">
        <f t="shared" ca="1" si="7"/>
        <v>Cobalt</v>
      </c>
      <c r="AC24" s="169" t="str">
        <f t="shared" ca="1" si="3"/>
        <v>Cobalt</v>
      </c>
      <c r="AD24" s="169" t="str">
        <f t="shared" ca="1" si="4"/>
        <v>Guangdong Jiana Energy Technology Co., Ltd.</v>
      </c>
    </row>
    <row r="25" spans="1:30" s="169" customFormat="1" ht="89.25">
      <c r="A25" s="154" t="s">
        <v>163</v>
      </c>
      <c r="B25" s="302" t="str">
        <f ca="1">IF(LEN(A25)=0,"",INDEX('Smelter Look-up'!$A:$A,MATCH($A25,'Smelter Look-up'!$E:$E,0)))</f>
        <v>Cobalt</v>
      </c>
      <c r="C25" s="151" t="str">
        <f ca="1">IF(LEN(A25)=0,"",INDEX('Smelter Look-up'!$C:$C,MATCH($A25,'Smelter Look-up'!$E:$E,0)))</f>
        <v>Jiangsu Xiongfeng Technology Co., Ltd.</v>
      </c>
      <c r="D25" s="148"/>
      <c r="E25" s="148" t="str">
        <f ca="1">IF(ISERROR($V25),"",OFFSET('Smelter Look-up'!$D$4,$V25-4,0)&amp;"")</f>
        <v>CHINA</v>
      </c>
      <c r="F25" s="148" t="str">
        <f ca="1">IF(ISERROR($V25),"",OFFSET('Smelter Look-up'!$E$4,$V25-4,0))</f>
        <v>CID003293</v>
      </c>
      <c r="G25" s="148" t="str">
        <f ca="1">IF(C25=$X$4,"Enter smelter details",IF(ISERROR($V25),"",OFFSET('Smelter Look-up'!$F$4,$V25-4,0)))</f>
        <v>RMI</v>
      </c>
      <c r="H25" s="204">
        <f ca="1">IF(ISERROR($V25),"",OFFSET('Smelter Look-up'!$G$4,$V25-4,0))</f>
        <v>0</v>
      </c>
      <c r="I25" s="205" t="str">
        <f ca="1">IF(ISERROR($V25),"",OFFSET('Smelter Look-up'!$H$4,$V25-4,0))</f>
        <v>Haimen</v>
      </c>
      <c r="J25" s="205" t="str">
        <f ca="1">IF(ISERROR($V25),"",OFFSET('Smelter Look-up'!$I$4,$V25-4,0))</f>
        <v>Jiangsu Sheng</v>
      </c>
      <c r="K25" s="149"/>
      <c r="L25" s="149"/>
      <c r="M25" s="149"/>
      <c r="N25" s="149"/>
      <c r="O25" s="149"/>
      <c r="P25" s="207"/>
      <c r="Q25" s="150"/>
      <c r="R25" s="148" t="str">
        <f ca="1">IF(ISERROR($V25),"",OFFSET('Smelter Look-up'!$C$4,$V25-4,0)&amp;"")</f>
        <v>Jiangsu Xiongfeng Technology Co., Ltd.</v>
      </c>
      <c r="S25" s="154" t="str">
        <f t="shared" ca="1" si="5"/>
        <v>CN</v>
      </c>
      <c r="T25" s="154" t="str">
        <f ca="1">IF(B25="","",IF(ISERROR(MATCH($J25,SorP!$B$1:$B$6261,0)),"",INDIRECT("'SorP'!$A$"&amp;MATCH($S25&amp;$J25,SorP!C:C,0))))</f>
        <v>CN-JS</v>
      </c>
      <c r="U25" s="167"/>
      <c r="V25" s="168">
        <f ca="1">IF(C25="",NA(),MATCH($B25&amp;$C25,'Smelter Look-up'!$J:$J,0))</f>
        <v>74</v>
      </c>
      <c r="X25" s="169">
        <f t="shared" ca="1" si="6"/>
        <v>0</v>
      </c>
      <c r="AB25" s="312" t="str">
        <f t="shared" ca="1" si="7"/>
        <v>Cobalt</v>
      </c>
      <c r="AC25" s="169" t="str">
        <f t="shared" ca="1" si="3"/>
        <v>Cobalt</v>
      </c>
      <c r="AD25" s="169" t="str">
        <f t="shared" ca="1" si="4"/>
        <v>Jiangsu Xiongfeng Technology Co., Ltd.</v>
      </c>
    </row>
    <row r="26" spans="1:30" s="169" customFormat="1" ht="51">
      <c r="A26" s="154" t="s">
        <v>11870</v>
      </c>
      <c r="B26" s="302" t="str">
        <f ca="1">IF(LEN(A26)=0,"",INDEX('Smelter Look-up'!$A:$A,MATCH($A26,'Smelter Look-up'!$E:$E,0)))</f>
        <v>Cobalt</v>
      </c>
      <c r="C26" s="151" t="str">
        <f ca="1">IF(LEN(A26)=0,"",INDEX('Smelter Look-up'!$C:$C,MATCH($A26,'Smelter Look-up'!$E:$E,0)))</f>
        <v>Mutanda Mining SPRL</v>
      </c>
      <c r="D26" s="148"/>
      <c r="E26" s="148" t="str">
        <f ca="1">IF(ISERROR($V26),"",OFFSET('Smelter Look-up'!$D$4,$V26-4,0)&amp;"")</f>
        <v>CONGO, DEMOCRATIC REPUBLIC OF THE</v>
      </c>
      <c r="F26" s="148" t="str">
        <f ca="1">IF(ISERROR($V26),"",OFFSET('Smelter Look-up'!$E$4,$V26-4,0))</f>
        <v>CID003301</v>
      </c>
      <c r="G26" s="148" t="str">
        <f ca="1">IF(C26=$X$4,"Enter smelter details",IF(ISERROR($V26),"",OFFSET('Smelter Look-up'!$F$4,$V26-4,0)))</f>
        <v>RMI</v>
      </c>
      <c r="H26" s="204">
        <f ca="1">IF(ISERROR($V26),"",OFFSET('Smelter Look-up'!$G$4,$V26-4,0))</f>
        <v>0</v>
      </c>
      <c r="I26" s="205" t="str">
        <f ca="1">IF(ISERROR($V26),"",OFFSET('Smelter Look-up'!$H$4,$V26-4,0))</f>
        <v>Kolwezi</v>
      </c>
      <c r="J26" s="205" t="str">
        <f ca="1">IF(ISERROR($V26),"",OFFSET('Smelter Look-up'!$I$4,$V26-4,0))</f>
        <v>Lualaba</v>
      </c>
      <c r="K26" s="149"/>
      <c r="L26" s="149"/>
      <c r="M26" s="149"/>
      <c r="N26" s="149"/>
      <c r="O26" s="149"/>
      <c r="P26" s="207"/>
      <c r="Q26" s="150"/>
      <c r="R26" s="148" t="str">
        <f ca="1">IF(ISERROR($V26),"",OFFSET('Smelter Look-up'!$C$4,$V26-4,0)&amp;"")</f>
        <v>Mutanda Mining SPRL</v>
      </c>
      <c r="S26" s="154" t="str">
        <f t="shared" ca="1" si="5"/>
        <v>CD</v>
      </c>
      <c r="T26" s="154" t="str">
        <f ca="1">IF(B26="","",IF(ISERROR(MATCH($J26,SorP!$B$1:$B$6261,0)),"",INDIRECT("'SorP'!$A$"&amp;MATCH($S26&amp;$J26,SorP!C:C,0))))</f>
        <v>CD-LU</v>
      </c>
      <c r="U26" s="167"/>
      <c r="V26" s="168">
        <f ca="1">IF(C26="",NA(),MATCH($B26&amp;$C26,'Smelter Look-up'!$J:$J,0))</f>
        <v>115</v>
      </c>
      <c r="X26" s="169">
        <f t="shared" ca="1" si="6"/>
        <v>0</v>
      </c>
      <c r="AB26" s="312" t="str">
        <f t="shared" ca="1" si="7"/>
        <v>Cobalt</v>
      </c>
      <c r="AC26" s="169" t="str">
        <f t="shared" ca="1" si="3"/>
        <v>Cobalt</v>
      </c>
      <c r="AD26" s="169" t="str">
        <f t="shared" ca="1" si="4"/>
        <v>Mutanda Mining SPRL</v>
      </c>
    </row>
    <row r="27" spans="1:30" s="169" customFormat="1" ht="51">
      <c r="A27" s="154" t="s">
        <v>167</v>
      </c>
      <c r="B27" s="302" t="str">
        <f ca="1">IF(LEN(A27)=0,"",INDEX('Smelter Look-up'!$A:$A,MATCH($A27,'Smelter Look-up'!$E:$E,0)))</f>
        <v>Cobalt</v>
      </c>
      <c r="C27" s="151" t="str">
        <f ca="1">IF(LEN(A27)=0,"",INDEX('Smelter Look-up'!$C:$C,MATCH($A27,'Smelter Look-up'!$E:$E,0)))</f>
        <v>Jingmen GEM Co., Ltd.</v>
      </c>
      <c r="D27" s="148"/>
      <c r="E27" s="148" t="str">
        <f ca="1">IF(ISERROR($V27),"",OFFSET('Smelter Look-up'!$D$4,$V27-4,0)&amp;"")</f>
        <v>CHINA</v>
      </c>
      <c r="F27" s="148" t="str">
        <f ca="1">IF(ISERROR($V27),"",OFFSET('Smelter Look-up'!$E$4,$V27-4,0))</f>
        <v>CID003378</v>
      </c>
      <c r="G27" s="148" t="str">
        <f ca="1">IF(C27=$X$4,"Enter smelter details",IF(ISERROR($V27),"",OFFSET('Smelter Look-up'!$F$4,$V27-4,0)))</f>
        <v>RMI</v>
      </c>
      <c r="H27" s="204">
        <f ca="1">IF(ISERROR($V27),"",OFFSET('Smelter Look-up'!$G$4,$V27-4,0))</f>
        <v>0</v>
      </c>
      <c r="I27" s="205" t="str">
        <f ca="1">IF(ISERROR($V27),"",OFFSET('Smelter Look-up'!$H$4,$V27-4,0))</f>
        <v>Jingmen</v>
      </c>
      <c r="J27" s="205" t="str">
        <f ca="1">IF(ISERROR($V27),"",OFFSET('Smelter Look-up'!$I$4,$V27-4,0))</f>
        <v>Hubei Sheng</v>
      </c>
      <c r="K27" s="149"/>
      <c r="L27" s="149"/>
      <c r="M27" s="149"/>
      <c r="N27" s="149"/>
      <c r="O27" s="149"/>
      <c r="P27" s="207"/>
      <c r="Q27" s="150"/>
      <c r="R27" s="148" t="str">
        <f ca="1">IF(ISERROR($V27),"",OFFSET('Smelter Look-up'!$C$4,$V27-4,0)&amp;"")</f>
        <v>Jingmen GEM Co., Ltd.</v>
      </c>
      <c r="S27" s="154" t="str">
        <f t="shared" ca="1" si="5"/>
        <v>CN</v>
      </c>
      <c r="T27" s="154" t="str">
        <f ca="1">IF(B27="","",IF(ISERROR(MATCH($J27,SorP!$B$1:$B$6261,0)),"",INDIRECT("'SorP'!$A$"&amp;MATCH($S27&amp;$J27,SorP!C:C,0))))</f>
        <v>CN-HB</v>
      </c>
      <c r="U27" s="167"/>
      <c r="V27" s="168">
        <f ca="1">IF(C27="",NA(),MATCH($B27&amp;$C27,'Smelter Look-up'!$J:$J,0))</f>
        <v>79</v>
      </c>
      <c r="X27" s="169">
        <f t="shared" ca="1" si="6"/>
        <v>0</v>
      </c>
      <c r="AB27" s="312" t="str">
        <f t="shared" ca="1" si="7"/>
        <v>Cobalt</v>
      </c>
      <c r="AC27" s="169" t="str">
        <f t="shared" ca="1" si="3"/>
        <v>Cobalt</v>
      </c>
      <c r="AD27" s="169" t="str">
        <f t="shared" ca="1" si="4"/>
        <v>Jingmen GEM Co., Ltd.</v>
      </c>
    </row>
    <row r="28" spans="1:30" s="169" customFormat="1" ht="102">
      <c r="A28" s="154" t="s">
        <v>108</v>
      </c>
      <c r="B28" s="302" t="str">
        <f ca="1">IF(LEN(A28)=0,"",INDEX('Smelter Look-up'!$A:$A,MATCH($A28,'Smelter Look-up'!$E:$E,0)))</f>
        <v>Cobalt</v>
      </c>
      <c r="C28" s="151" t="str">
        <f ca="1">IF(LEN(A28)=0,"",INDEX('Smelter Look-up'!$C:$C,MATCH($A28,'Smelter Look-up'!$E:$E,0)))</f>
        <v>Ganzhou Highpower Technology Co., Ltd.</v>
      </c>
      <c r="D28" s="148"/>
      <c r="E28" s="148" t="str">
        <f ca="1">IF(ISERROR($V28),"",OFFSET('Smelter Look-up'!$D$4,$V28-4,0)&amp;"")</f>
        <v>CHINA</v>
      </c>
      <c r="F28" s="148" t="str">
        <f ca="1">IF(ISERROR($V28),"",OFFSET('Smelter Look-up'!$E$4,$V28-4,0))</f>
        <v>CID003384</v>
      </c>
      <c r="G28" s="148" t="str">
        <f ca="1">IF(C28=$X$4,"Enter smelter details",IF(ISERROR($V28),"",OFFSET('Smelter Look-up'!$F$4,$V28-4,0)))</f>
        <v>RMI</v>
      </c>
      <c r="H28" s="204">
        <f ca="1">IF(ISERROR($V28),"",OFFSET('Smelter Look-up'!$G$4,$V28-4,0))</f>
        <v>0</v>
      </c>
      <c r="I28" s="205" t="str">
        <f ca="1">IF(ISERROR($V28),"",OFFSET('Smelter Look-up'!$H$4,$V28-4,0))</f>
        <v>Ganzhou</v>
      </c>
      <c r="J28" s="205" t="str">
        <f ca="1">IF(ISERROR($V28),"",OFFSET('Smelter Look-up'!$I$4,$V28-4,0))</f>
        <v>Jiangxi Sheng</v>
      </c>
      <c r="K28" s="149"/>
      <c r="L28" s="149"/>
      <c r="M28" s="149"/>
      <c r="N28" s="149"/>
      <c r="O28" s="149"/>
      <c r="P28" s="207"/>
      <c r="Q28" s="150"/>
      <c r="R28" s="148" t="str">
        <f ca="1">IF(ISERROR($V28),"",OFFSET('Smelter Look-up'!$C$4,$V28-4,0)&amp;"")</f>
        <v>Ganzhou Highpower Technology Co., Ltd.</v>
      </c>
      <c r="S28" s="154" t="str">
        <f t="shared" ca="1" si="5"/>
        <v>CN</v>
      </c>
      <c r="T28" s="154" t="str">
        <f ca="1">IF(B28="","",IF(ISERROR(MATCH($J28,SorP!$B$1:$B$6261,0)),"",INDIRECT("'SorP'!$A$"&amp;MATCH($S28&amp;$J28,SorP!C:C,0))))</f>
        <v>CN-JX</v>
      </c>
      <c r="U28" s="167"/>
      <c r="V28" s="168">
        <f ca="1">IF(C28="",NA(),MATCH($B28&amp;$C28,'Smelter Look-up'!$J:$J,0))</f>
        <v>38</v>
      </c>
      <c r="X28" s="169">
        <f t="shared" ca="1" si="6"/>
        <v>0</v>
      </c>
      <c r="AB28" s="312" t="str">
        <f t="shared" ca="1" si="7"/>
        <v>Cobalt</v>
      </c>
      <c r="AC28" s="169" t="str">
        <f t="shared" ca="1" si="3"/>
        <v>Cobalt</v>
      </c>
      <c r="AD28" s="169" t="str">
        <f t="shared" ca="1" si="4"/>
        <v>Ganzhou Highpower Technology Co., Ltd.</v>
      </c>
    </row>
    <row r="29" spans="1:30" s="169" customFormat="1" ht="76.5">
      <c r="A29" s="154" t="s">
        <v>237</v>
      </c>
      <c r="B29" s="302" t="str">
        <f ca="1">IF(LEN(A29)=0,"",INDEX('Smelter Look-up'!$A:$A,MATCH($A29,'Smelter Look-up'!$E:$E,0)))</f>
        <v>Cobalt</v>
      </c>
      <c r="C29" s="151" t="str">
        <f ca="1">IF(LEN(A29)=0,"",INDEX('Smelter Look-up'!$C:$C,MATCH($A29,'Smelter Look-up'!$E:$E,0)))</f>
        <v>NORILSK NICKEL HARJAVALTA OY</v>
      </c>
      <c r="D29" s="148"/>
      <c r="E29" s="148" t="str">
        <f ca="1">IF(ISERROR($V29),"",OFFSET('Smelter Look-up'!$D$4,$V29-4,0)&amp;"")</f>
        <v>FINLAND</v>
      </c>
      <c r="F29" s="148" t="str">
        <f ca="1">IF(ISERROR($V29),"",OFFSET('Smelter Look-up'!$E$4,$V29-4,0))</f>
        <v>CID003390</v>
      </c>
      <c r="G29" s="148" t="str">
        <f ca="1">IF(C29=$X$4,"Enter smelter details",IF(ISERROR($V29),"",OFFSET('Smelter Look-up'!$F$4,$V29-4,0)))</f>
        <v>RMI</v>
      </c>
      <c r="H29" s="204">
        <f ca="1">IF(ISERROR($V29),"",OFFSET('Smelter Look-up'!$G$4,$V29-4,0))</f>
        <v>0</v>
      </c>
      <c r="I29" s="205" t="str">
        <f ca="1">IF(ISERROR($V29),"",OFFSET('Smelter Look-up'!$H$4,$V29-4,0))</f>
        <v>Harvjavalta</v>
      </c>
      <c r="J29" s="205" t="str">
        <f ca="1">IF(ISERROR($V29),"",OFFSET('Smelter Look-up'!$I$4,$V29-4,0))</f>
        <v>Satakunta</v>
      </c>
      <c r="K29" s="149"/>
      <c r="L29" s="149"/>
      <c r="M29" s="149"/>
      <c r="N29" s="149"/>
      <c r="O29" s="149"/>
      <c r="P29" s="207"/>
      <c r="Q29" s="150"/>
      <c r="R29" s="148" t="str">
        <f ca="1">IF(ISERROR($V29),"",OFFSET('Smelter Look-up'!$C$4,$V29-4,0)&amp;"")</f>
        <v>NORILSK NICKEL HARJAVALTA OY</v>
      </c>
      <c r="S29" s="154" t="str">
        <f t="shared" ca="1" si="5"/>
        <v>FI</v>
      </c>
      <c r="T29" s="154" t="str">
        <f ca="1">IF(B29="","",IF(ISERROR(MATCH($J29,SorP!$B$1:$B$6261,0)),"",INDIRECT("'SorP'!$A$"&amp;MATCH($S29&amp;$J29,SorP!C:C,0))))</f>
        <v>FI-17</v>
      </c>
      <c r="U29" s="167"/>
      <c r="V29" s="168">
        <f ca="1">IF(C29="",NA(),MATCH($B29&amp;$C29,'Smelter Look-up'!$J:$J,0))</f>
        <v>128</v>
      </c>
      <c r="X29" s="169">
        <f t="shared" ca="1" si="6"/>
        <v>0</v>
      </c>
      <c r="AB29" s="312" t="str">
        <f t="shared" ca="1" si="7"/>
        <v>Cobalt</v>
      </c>
      <c r="AC29" s="169" t="str">
        <f t="shared" ca="1" si="3"/>
        <v>Cobalt</v>
      </c>
      <c r="AD29" s="169" t="str">
        <f t="shared" ca="1" si="4"/>
        <v>NORILSK NICKEL HARJAVALTA OY</v>
      </c>
    </row>
    <row r="30" spans="1:30" s="169" customFormat="1" ht="127.5">
      <c r="A30" s="154" t="s">
        <v>226</v>
      </c>
      <c r="B30" s="302" t="str">
        <f ca="1">IF(LEN(A30)=0,"",INDEX('Smelter Look-up'!$A:$A,MATCH($A30,'Smelter Look-up'!$E:$E,0)))</f>
        <v>Cobalt</v>
      </c>
      <c r="C30" s="151" t="str">
        <f ca="1">IF(LEN(A30)=0,"",INDEX('Smelter Look-up'!$C:$C,MATCH($A30,'Smelter Look-up'!$E:$E,0)))</f>
        <v>ZHEJIANG NEW ERA ZHONGNENG TECHNOLOGY CO., LTD.</v>
      </c>
      <c r="D30" s="148"/>
      <c r="E30" s="148" t="str">
        <f ca="1">IF(ISERROR($V30),"",OFFSET('Smelter Look-up'!$D$4,$V30-4,0)&amp;"")</f>
        <v>CHINA</v>
      </c>
      <c r="F30" s="148" t="str">
        <f ca="1">IF(ISERROR($V30),"",OFFSET('Smelter Look-up'!$E$4,$V30-4,0))</f>
        <v>CID003398</v>
      </c>
      <c r="G30" s="148" t="str">
        <f ca="1">IF(C30=$X$4,"Enter smelter details",IF(ISERROR($V30),"",OFFSET('Smelter Look-up'!$F$4,$V30-4,0)))</f>
        <v>RMI</v>
      </c>
      <c r="H30" s="204">
        <f ca="1">IF(ISERROR($V30),"",OFFSET('Smelter Look-up'!$G$4,$V30-4,0))</f>
        <v>0</v>
      </c>
      <c r="I30" s="205" t="str">
        <f ca="1">IF(ISERROR($V30),"",OFFSET('Smelter Look-up'!$H$4,$V30-4,0))</f>
        <v>Shaoxing</v>
      </c>
      <c r="J30" s="205" t="str">
        <f ca="1">IF(ISERROR($V30),"",OFFSET('Smelter Look-up'!$I$4,$V30-4,0))</f>
        <v>Zhejiang Sheng</v>
      </c>
      <c r="K30" s="149"/>
      <c r="L30" s="149"/>
      <c r="M30" s="149"/>
      <c r="N30" s="149"/>
      <c r="O30" s="149"/>
      <c r="P30" s="207"/>
      <c r="Q30" s="150"/>
      <c r="R30" s="148" t="str">
        <f ca="1">IF(ISERROR($V30),"",OFFSET('Smelter Look-up'!$C$4,$V30-4,0)&amp;"")</f>
        <v>ZHEJIANG NEW ERA ZHONGNENG TECHNOLOGY CO., LTD.</v>
      </c>
      <c r="S30" s="154" t="str">
        <f t="shared" ca="1" si="5"/>
        <v>CN</v>
      </c>
      <c r="T30" s="154" t="str">
        <f ca="1">IF(B30="","",IF(ISERROR(MATCH($J30,SorP!$B$1:$B$6261,0)),"",INDIRECT("'SorP'!$A$"&amp;MATCH($S30&amp;$J30,SorP!C:C,0))))</f>
        <v>CN-ZJ</v>
      </c>
      <c r="U30" s="167"/>
      <c r="V30" s="168">
        <f ca="1">IF(C30="",NA(),MATCH($B30&amp;$C30,'Smelter Look-up'!$J:$J,0))</f>
        <v>176</v>
      </c>
      <c r="X30" s="169">
        <f t="shared" ca="1" si="6"/>
        <v>0</v>
      </c>
      <c r="AB30" s="312" t="str">
        <f t="shared" ca="1" si="7"/>
        <v>Cobalt</v>
      </c>
      <c r="AC30" s="169" t="str">
        <f t="shared" ca="1" si="3"/>
        <v>Cobalt</v>
      </c>
      <c r="AD30" s="169" t="str">
        <f t="shared" ca="1" si="4"/>
        <v>ZHEJIANG NEW ERA ZHONGNENG TECHNOLOGY CO., LTD.</v>
      </c>
    </row>
    <row r="31" spans="1:30" s="169" customFormat="1" ht="76.5">
      <c r="A31" s="154" t="s">
        <v>153</v>
      </c>
      <c r="B31" s="302" t="str">
        <f ca="1">IF(LEN(A31)=0,"",INDEX('Smelter Look-up'!$A:$A,MATCH($A31,'Smelter Look-up'!$E:$E,0)))</f>
        <v>Cobalt</v>
      </c>
      <c r="C31" s="151" t="str">
        <f ca="1">IF(LEN(A31)=0,"",INDEX('Smelter Look-up'!$C:$C,MATCH($A31,'Smelter Look-up'!$E:$E,0)))</f>
        <v>Hunan Yacheng New Energy Co., Ltd.</v>
      </c>
      <c r="D31" s="148"/>
      <c r="E31" s="148" t="str">
        <f ca="1">IF(ISERROR($V31),"",OFFSET('Smelter Look-up'!$D$4,$V31-4,0)&amp;"")</f>
        <v>CHINA</v>
      </c>
      <c r="F31" s="148" t="str">
        <f ca="1">IF(ISERROR($V31),"",OFFSET('Smelter Look-up'!$E$4,$V31-4,0))</f>
        <v>CID003404</v>
      </c>
      <c r="G31" s="148" t="str">
        <f ca="1">IF(C31=$X$4,"Enter smelter details",IF(ISERROR($V31),"",OFFSET('Smelter Look-up'!$F$4,$V31-4,0)))</f>
        <v>RMI</v>
      </c>
      <c r="H31" s="204">
        <f ca="1">IF(ISERROR($V31),"",OFFSET('Smelter Look-up'!$G$4,$V31-4,0))</f>
        <v>0</v>
      </c>
      <c r="I31" s="205" t="str">
        <f ca="1">IF(ISERROR($V31),"",OFFSET('Smelter Look-up'!$H$4,$V31-4,0))</f>
        <v>Changsha</v>
      </c>
      <c r="J31" s="205" t="str">
        <f ca="1">IF(ISERROR($V31),"",OFFSET('Smelter Look-up'!$I$4,$V31-4,0))</f>
        <v>Hunan Sheng</v>
      </c>
      <c r="K31" s="149"/>
      <c r="L31" s="149"/>
      <c r="M31" s="149"/>
      <c r="N31" s="149"/>
      <c r="O31" s="149"/>
      <c r="P31" s="207"/>
      <c r="Q31" s="150"/>
      <c r="R31" s="148" t="str">
        <f ca="1">IF(ISERROR($V31),"",OFFSET('Smelter Look-up'!$C$4,$V31-4,0)&amp;"")</f>
        <v>Hunan Yacheng New Energy Co., Ltd.</v>
      </c>
      <c r="S31" s="154" t="str">
        <f t="shared" ca="1" si="5"/>
        <v>CN</v>
      </c>
      <c r="T31" s="154" t="str">
        <f ca="1">IF(B31="","",IF(ISERROR(MATCH($J31,SorP!$B$1:$B$6261,0)),"",INDIRECT("'SorP'!$A$"&amp;MATCH($S31&amp;$J31,SorP!C:C,0))))</f>
        <v>CN-HN</v>
      </c>
      <c r="U31" s="167"/>
      <c r="V31" s="168">
        <f ca="1">IF(C31="",NA(),MATCH($B31&amp;$C31,'Smelter Look-up'!$J:$J,0))</f>
        <v>60</v>
      </c>
      <c r="X31" s="169">
        <f t="shared" ca="1" si="6"/>
        <v>0</v>
      </c>
      <c r="AB31" s="312" t="str">
        <f t="shared" ca="1" si="7"/>
        <v>Cobalt</v>
      </c>
      <c r="AC31" s="169" t="str">
        <f t="shared" ca="1" si="3"/>
        <v>Cobalt</v>
      </c>
      <c r="AD31" s="169" t="str">
        <f t="shared" ca="1" si="4"/>
        <v>Hunan Yacheng New Energy Co., Ltd.</v>
      </c>
    </row>
    <row r="32" spans="1:30" s="169" customFormat="1" ht="63.75">
      <c r="A32" s="154" t="s">
        <v>211</v>
      </c>
      <c r="B32" s="302" t="str">
        <f ca="1">IF(LEN(A32)=0,"",INDEX('Smelter Look-up'!$A:$A,MATCH($A32,'Smelter Look-up'!$E:$E,0)))</f>
        <v>Cobalt</v>
      </c>
      <c r="C32" s="151" t="str">
        <f ca="1">IF(LEN(A32)=0,"",INDEX('Smelter Look-up'!$C:$C,MATCH($A32,'Smelter Look-up'!$E:$E,0)))</f>
        <v>Murrin Murrin Nickel Cobalt Plant</v>
      </c>
      <c r="D32" s="148"/>
      <c r="E32" s="148" t="str">
        <f ca="1">IF(ISERROR($V32),"",OFFSET('Smelter Look-up'!$D$4,$V32-4,0)&amp;"")</f>
        <v>AUSTRALIA</v>
      </c>
      <c r="F32" s="148" t="str">
        <f ca="1">IF(ISERROR($V32),"",OFFSET('Smelter Look-up'!$E$4,$V32-4,0))</f>
        <v>CID003406</v>
      </c>
      <c r="G32" s="148" t="str">
        <f ca="1">IF(C32=$X$4,"Enter smelter details",IF(ISERROR($V32),"",OFFSET('Smelter Look-up'!$F$4,$V32-4,0)))</f>
        <v>RMI</v>
      </c>
      <c r="H32" s="204">
        <f ca="1">IF(ISERROR($V32),"",OFFSET('Smelter Look-up'!$G$4,$V32-4,0))</f>
        <v>0</v>
      </c>
      <c r="I32" s="205" t="str">
        <f ca="1">IF(ISERROR($V32),"",OFFSET('Smelter Look-up'!$H$4,$V32-4,0))</f>
        <v>Laverton</v>
      </c>
      <c r="J32" s="205" t="str">
        <f ca="1">IF(ISERROR($V32),"",OFFSET('Smelter Look-up'!$I$4,$V32-4,0))</f>
        <v>Western Australia</v>
      </c>
      <c r="K32" s="149"/>
      <c r="L32" s="149"/>
      <c r="M32" s="149"/>
      <c r="N32" s="149"/>
      <c r="O32" s="149"/>
      <c r="P32" s="207"/>
      <c r="Q32" s="150"/>
      <c r="R32" s="148" t="str">
        <f ca="1">IF(ISERROR($V32),"",OFFSET('Smelter Look-up'!$C$4,$V32-4,0)&amp;"")</f>
        <v>Murrin Murrin Nickel Cobalt Plant</v>
      </c>
      <c r="S32" s="154" t="str">
        <f t="shared" ca="1" si="5"/>
        <v>AU</v>
      </c>
      <c r="T32" s="154" t="str">
        <f ca="1">IF(B32="","",IF(ISERROR(MATCH($J32,SorP!$B$1:$B$6261,0)),"",INDIRECT("'SorP'!$A$"&amp;MATCH($S32&amp;$J32,SorP!C:C,0))))</f>
        <v>AU-WA</v>
      </c>
      <c r="U32" s="167"/>
      <c r="V32" s="168">
        <f ca="1">IF(C32="",NA(),MATCH($B32&amp;$C32,'Smelter Look-up'!$J:$J,0))</f>
        <v>113</v>
      </c>
      <c r="X32" s="169">
        <f t="shared" ca="1" si="6"/>
        <v>0</v>
      </c>
      <c r="AB32" s="312" t="str">
        <f t="shared" ca="1" si="7"/>
        <v>Cobalt</v>
      </c>
      <c r="AC32" s="169" t="str">
        <f t="shared" ca="1" si="3"/>
        <v>Cobalt</v>
      </c>
      <c r="AD32" s="169" t="str">
        <f t="shared" ca="1" si="4"/>
        <v>Murrin Murrin Nickel Cobalt Plant</v>
      </c>
    </row>
    <row r="33" spans="1:30" s="169" customFormat="1" ht="127.5">
      <c r="A33" s="154" t="s">
        <v>145</v>
      </c>
      <c r="B33" s="302" t="str">
        <f ca="1">IF(LEN(A33)=0,"",INDEX('Smelter Look-up'!$A:$A,MATCH($A33,'Smelter Look-up'!$E:$E,0)))</f>
        <v>Cobalt</v>
      </c>
      <c r="C33" s="151" t="str">
        <f ca="1">IF(LEN(A33)=0,"",INDEX('Smelter Look-up'!$C:$C,MATCH($A33,'Smelter Look-up'!$E:$E,0)))</f>
        <v>Hunan CNGR New Energy Science &amp; Technology Co., Ltd.</v>
      </c>
      <c r="D33" s="148"/>
      <c r="E33" s="148" t="str">
        <f ca="1">IF(ISERROR($V33),"",OFFSET('Smelter Look-up'!$D$4,$V33-4,0)&amp;"")</f>
        <v>CHINA</v>
      </c>
      <c r="F33" s="148" t="str">
        <f ca="1">IF(ISERROR($V33),"",OFFSET('Smelter Look-up'!$E$4,$V33-4,0))</f>
        <v>CID003411</v>
      </c>
      <c r="G33" s="148" t="str">
        <f ca="1">IF(C33=$X$4,"Enter smelter details",IF(ISERROR($V33),"",OFFSET('Smelter Look-up'!$F$4,$V33-4,0)))</f>
        <v>RMI</v>
      </c>
      <c r="H33" s="204">
        <f ca="1">IF(ISERROR($V33),"",OFFSET('Smelter Look-up'!$G$4,$V33-4,0))</f>
        <v>0</v>
      </c>
      <c r="I33" s="205" t="str">
        <f ca="1">IF(ISERROR($V33),"",OFFSET('Smelter Look-up'!$H$4,$V33-4,0))</f>
        <v>Changsha</v>
      </c>
      <c r="J33" s="205" t="str">
        <f ca="1">IF(ISERROR($V33),"",OFFSET('Smelter Look-up'!$I$4,$V33-4,0))</f>
        <v>Hunan Sheng</v>
      </c>
      <c r="K33" s="149"/>
      <c r="L33" s="149"/>
      <c r="M33" s="149"/>
      <c r="N33" s="149"/>
      <c r="O33" s="149"/>
      <c r="P33" s="207"/>
      <c r="Q33" s="150"/>
      <c r="R33" s="148" t="str">
        <f ca="1">IF(ISERROR($V33),"",OFFSET('Smelter Look-up'!$C$4,$V33-4,0)&amp;"")</f>
        <v>Hunan CNGR New Energy Science &amp; Technology Co., Ltd.</v>
      </c>
      <c r="S33" s="154" t="str">
        <f t="shared" ca="1" si="5"/>
        <v>CN</v>
      </c>
      <c r="T33" s="154" t="str">
        <f ca="1">IF(B33="","",IF(ISERROR(MATCH($J33,SorP!$B$1:$B$6261,0)),"",INDIRECT("'SorP'!$A$"&amp;MATCH($S33&amp;$J33,SorP!C:C,0))))</f>
        <v>CN-HN</v>
      </c>
      <c r="U33" s="167"/>
      <c r="V33" s="168">
        <f ca="1">IF(C33="",NA(),MATCH($B33&amp;$C33,'Smelter Look-up'!$J:$J,0))</f>
        <v>55</v>
      </c>
      <c r="X33" s="169">
        <f t="shared" ca="1" si="6"/>
        <v>0</v>
      </c>
      <c r="AB33" s="312" t="str">
        <f t="shared" ca="1" si="7"/>
        <v>Cobalt</v>
      </c>
      <c r="AC33" s="169" t="str">
        <f t="shared" ca="1" si="3"/>
        <v>Cobalt</v>
      </c>
      <c r="AD33" s="169" t="str">
        <f t="shared" ca="1" si="4"/>
        <v>Hunan CNGR New Energy Science &amp; Technology Co., Ltd.</v>
      </c>
    </row>
    <row r="34" spans="1:30" s="169" customFormat="1" ht="63.75">
      <c r="A34" s="154" t="s">
        <v>265</v>
      </c>
      <c r="B34" s="302" t="str">
        <f ca="1">IF(LEN(A34)=0,"",INDEX('Smelter Look-up'!$A:$A,MATCH($A34,'Smelter Look-up'!$E:$E,0)))</f>
        <v>Cobalt</v>
      </c>
      <c r="C34" s="151" t="str">
        <f ca="1">IF(LEN(A34)=0,"",INDEX('Smelter Look-up'!$C:$C,MATCH($A34,'Smelter Look-up'!$E:$E,0)))</f>
        <v>Tenke Fungurume Mining SA</v>
      </c>
      <c r="D34" s="148"/>
      <c r="E34" s="148" t="str">
        <f ca="1">IF(ISERROR($V34),"",OFFSET('Smelter Look-up'!$D$4,$V34-4,0)&amp;"")</f>
        <v>CONGO, DEMOCRATIC REPUBLIC OF THE</v>
      </c>
      <c r="F34" s="148" t="str">
        <f ca="1">IF(ISERROR($V34),"",OFFSET('Smelter Look-up'!$E$4,$V34-4,0))</f>
        <v>CID003429</v>
      </c>
      <c r="G34" s="148" t="str">
        <f ca="1">IF(C34=$X$4,"Enter smelter details",IF(ISERROR($V34),"",OFFSET('Smelter Look-up'!$F$4,$V34-4,0)))</f>
        <v>RMI</v>
      </c>
      <c r="H34" s="204">
        <f ca="1">IF(ISERROR($V34),"",OFFSET('Smelter Look-up'!$G$4,$V34-4,0))</f>
        <v>0</v>
      </c>
      <c r="I34" s="205" t="str">
        <f ca="1">IF(ISERROR($V34),"",OFFSET('Smelter Look-up'!$H$4,$V34-4,0))</f>
        <v>Tenke and Fungurume Town</v>
      </c>
      <c r="J34" s="205" t="str">
        <f ca="1">IF(ISERROR($V34),"",OFFSET('Smelter Look-up'!$I$4,$V34-4,0))</f>
        <v>Lualaba</v>
      </c>
      <c r="K34" s="149"/>
      <c r="L34" s="149"/>
      <c r="M34" s="149"/>
      <c r="N34" s="149"/>
      <c r="O34" s="149"/>
      <c r="P34" s="207"/>
      <c r="Q34" s="150"/>
      <c r="R34" s="148" t="str">
        <f ca="1">IF(ISERROR($V34),"",OFFSET('Smelter Look-up'!$C$4,$V34-4,0)&amp;"")</f>
        <v>Tenke Fungurume Mining SA</v>
      </c>
      <c r="S34" s="154" t="str">
        <f t="shared" ca="1" si="5"/>
        <v>CD</v>
      </c>
      <c r="T34" s="154" t="str">
        <f ca="1">IF(B34="","",IF(ISERROR(MATCH($J34,SorP!$B$1:$B$6261,0)),"",INDIRECT("'SorP'!$A$"&amp;MATCH($S34&amp;$J34,SorP!C:C,0))))</f>
        <v>CD-LU</v>
      </c>
      <c r="U34" s="167"/>
      <c r="V34" s="168">
        <f ca="1">IF(C34="",NA(),MATCH($B34&amp;$C34,'Smelter Look-up'!$J:$J,0))</f>
        <v>154</v>
      </c>
      <c r="X34" s="169">
        <f t="shared" ca="1" si="6"/>
        <v>0</v>
      </c>
      <c r="AB34" s="312" t="str">
        <f t="shared" ca="1" si="7"/>
        <v>Cobalt</v>
      </c>
      <c r="AC34" s="169" t="str">
        <f t="shared" ca="1" si="3"/>
        <v>Cobalt</v>
      </c>
      <c r="AD34" s="169" t="str">
        <f t="shared" ca="1" si="4"/>
        <v>Tenke Fungurume Mining SA</v>
      </c>
    </row>
    <row r="35" spans="1:30" s="169" customFormat="1" ht="38.25">
      <c r="A35" s="154" t="s">
        <v>77</v>
      </c>
      <c r="B35" s="302" t="str">
        <f ca="1">IF(LEN(A35)=0,"",INDEX('Smelter Look-up'!$A:$A,MATCH($A35,'Smelter Look-up'!$E:$E,0)))</f>
        <v>Cobalt</v>
      </c>
      <c r="C35" s="151" t="str">
        <f ca="1">IF(LEN(A35)=0,"",INDEX('Smelter Look-up'!$C:$C,MATCH($A35,'Smelter Look-up'!$E:$E,0)))</f>
        <v>Uranus Chemicals</v>
      </c>
      <c r="D35" s="148"/>
      <c r="E35" s="148" t="str">
        <f ca="1">IF(ISERROR($V35),"",OFFSET('Smelter Look-up'!$D$4,$V35-4,0)&amp;"")</f>
        <v>TAIWAN, PROVINCE OF CHINA</v>
      </c>
      <c r="F35" s="148" t="str">
        <f ca="1">IF(ISERROR($V35),"",OFFSET('Smelter Look-up'!$E$4,$V35-4,0))</f>
        <v>CID003473</v>
      </c>
      <c r="G35" s="148" t="str">
        <f ca="1">IF(C35=$X$4,"Enter smelter details",IF(ISERROR($V35),"",OFFSET('Smelter Look-up'!$F$4,$V35-4,0)))</f>
        <v>RMI</v>
      </c>
      <c r="H35" s="204">
        <f ca="1">IF(ISERROR($V35),"",OFFSET('Smelter Look-up'!$G$4,$V35-4,0))</f>
        <v>0</v>
      </c>
      <c r="I35" s="205" t="str">
        <f ca="1">IF(ISERROR($V35),"",OFFSET('Smelter Look-up'!$H$4,$V35-4,0))</f>
        <v>Toufen</v>
      </c>
      <c r="J35" s="205" t="str">
        <f ca="1">IF(ISERROR($V35),"",OFFSET('Smelter Look-up'!$I$4,$V35-4,0))</f>
        <v>Miaoli</v>
      </c>
      <c r="K35" s="149"/>
      <c r="L35" s="149"/>
      <c r="M35" s="149"/>
      <c r="N35" s="149"/>
      <c r="O35" s="149"/>
      <c r="P35" s="207"/>
      <c r="Q35" s="150"/>
      <c r="R35" s="148" t="str">
        <f ca="1">IF(ISERROR($V35),"",OFFSET('Smelter Look-up'!$C$4,$V35-4,0)&amp;"")</f>
        <v>Uranus Chemicals</v>
      </c>
      <c r="S35" s="154" t="str">
        <f t="shared" ca="1" si="5"/>
        <v>TW</v>
      </c>
      <c r="T35" s="154" t="str">
        <f ca="1">IF(B35="","",IF(ISERROR(MATCH($J35,SorP!$B$1:$B$6261,0)),"",INDIRECT("'SorP'!$A$"&amp;MATCH($S35&amp;$J35,SorP!C:C,0))))</f>
        <v>TW-MIA</v>
      </c>
      <c r="U35" s="167"/>
      <c r="V35" s="168">
        <f ca="1">IF(C35="",NA(),MATCH($B35&amp;$C35,'Smelter Look-up'!$J:$J,0))</f>
        <v>158</v>
      </c>
      <c r="X35" s="169">
        <f t="shared" ca="1" si="6"/>
        <v>0</v>
      </c>
      <c r="AB35" s="312" t="str">
        <f t="shared" ca="1" si="7"/>
        <v>Cobalt</v>
      </c>
      <c r="AC35" s="169" t="str">
        <f t="shared" ca="1" si="3"/>
        <v>Cobalt</v>
      </c>
      <c r="AD35" s="169" t="str">
        <f t="shared" ca="1" si="4"/>
        <v>Uranus Chemicals</v>
      </c>
    </row>
    <row r="36" spans="1:30" s="169" customFormat="1" ht="51">
      <c r="A36" s="154" t="s">
        <v>156</v>
      </c>
      <c r="B36" s="302" t="str">
        <f ca="1">IF(LEN(A36)=0,"",INDEX('Smelter Look-up'!$A:$A,MATCH($A36,'Smelter Look-up'!$E:$E,0)))</f>
        <v>Cobalt</v>
      </c>
      <c r="C36" s="151" t="str">
        <f ca="1">IF(LEN(A36)=0,"",INDEX('Smelter Look-up'!$C:$C,MATCH($A36,'Smelter Look-up'!$E:$E,0)))</f>
        <v>ICoNiChem Widnes Ltd</v>
      </c>
      <c r="D36" s="148"/>
      <c r="E36" s="148" t="str">
        <f ca="1">IF(ISERROR($V36),"",OFFSET('Smelter Look-up'!$D$4,$V36-4,0)&amp;"")</f>
        <v>UNITED KINGDOM OF GREAT BRITAIN AND NORTHERN IRELAND</v>
      </c>
      <c r="F36" s="148" t="str">
        <f ca="1">IF(ISERROR($V36),"",OFFSET('Smelter Look-up'!$E$4,$V36-4,0))</f>
        <v>CID003491</v>
      </c>
      <c r="G36" s="148" t="str">
        <f ca="1">IF(C36=$X$4,"Enter smelter details",IF(ISERROR($V36),"",OFFSET('Smelter Look-up'!$F$4,$V36-4,0)))</f>
        <v>RMI</v>
      </c>
      <c r="H36" s="204">
        <f ca="1">IF(ISERROR($V36),"",OFFSET('Smelter Look-up'!$G$4,$V36-4,0))</f>
        <v>0</v>
      </c>
      <c r="I36" s="205" t="str">
        <f ca="1">IF(ISERROR($V36),"",OFFSET('Smelter Look-up'!$H$4,$V36-4,0))</f>
        <v>Widnes</v>
      </c>
      <c r="J36" s="205" t="str">
        <f ca="1">IF(ISERROR($V36),"",OFFSET('Smelter Look-up'!$I$4,$V36-4,0))</f>
        <v>Cheshire West and Chester</v>
      </c>
      <c r="K36" s="149"/>
      <c r="L36" s="149"/>
      <c r="M36" s="149"/>
      <c r="N36" s="149"/>
      <c r="O36" s="149"/>
      <c r="P36" s="207"/>
      <c r="Q36" s="150"/>
      <c r="R36" s="148" t="str">
        <f ca="1">IF(ISERROR($V36),"",OFFSET('Smelter Look-up'!$C$4,$V36-4,0)&amp;"")</f>
        <v>ICoNiChem Widnes Ltd</v>
      </c>
      <c r="S36" s="154" t="str">
        <f t="shared" ca="1" si="5"/>
        <v>GB</v>
      </c>
      <c r="T36" s="154" t="str">
        <f ca="1">IF(B36="","",IF(ISERROR(MATCH($J36,SorP!$B$1:$B$6261,0)),"",INDIRECT("'SorP'!$A$"&amp;MATCH($S36&amp;$J36,SorP!C:C,0))))</f>
        <v>GB-CHW</v>
      </c>
      <c r="U36" s="167"/>
      <c r="V36" s="168">
        <f ca="1">IF(C36="",NA(),MATCH($B36&amp;$C36,'Smelter Look-up'!$J:$J,0))</f>
        <v>63</v>
      </c>
      <c r="X36" s="169">
        <f t="shared" ca="1" si="6"/>
        <v>0</v>
      </c>
      <c r="AB36" s="312" t="str">
        <f t="shared" ca="1" si="7"/>
        <v>Cobalt</v>
      </c>
      <c r="AC36" s="169" t="str">
        <f t="shared" ca="1" si="3"/>
        <v>Cobalt</v>
      </c>
      <c r="AD36" s="169" t="str">
        <f t="shared" ca="1" si="4"/>
        <v>ICoNiChem Widnes Ltd</v>
      </c>
    </row>
    <row r="37" spans="1:30" s="169" customFormat="1" ht="102">
      <c r="A37" s="154" t="s">
        <v>292</v>
      </c>
      <c r="B37" s="302" t="str">
        <f ca="1">IF(LEN(A37)=0,"",INDEX('Smelter Look-up'!$A:$A,MATCH($A37,'Smelter Look-up'!$E:$E,0)))</f>
        <v>Cobalt</v>
      </c>
      <c r="C37" s="151" t="str">
        <f ca="1">IF(LEN(A37)=0,"",INDEX('Smelter Look-up'!$C:$C,MATCH($A37,'Smelter Look-up'!$E:$E,0)))</f>
        <v>Zhejiang Greatpower Cobalt Materials Co., Ltd.</v>
      </c>
      <c r="D37" s="148"/>
      <c r="E37" s="148" t="str">
        <f ca="1">IF(ISERROR($V37),"",OFFSET('Smelter Look-up'!$D$4,$V37-4,0)&amp;"")</f>
        <v>CHINA</v>
      </c>
      <c r="F37" s="148" t="str">
        <f ca="1">IF(ISERROR($V37),"",OFFSET('Smelter Look-up'!$E$4,$V37-4,0))</f>
        <v>CID003526</v>
      </c>
      <c r="G37" s="148" t="str">
        <f ca="1">IF(C37=$X$4,"Enter smelter details",IF(ISERROR($V37),"",OFFSET('Smelter Look-up'!$F$4,$V37-4,0)))</f>
        <v>RMI</v>
      </c>
      <c r="H37" s="204">
        <f ca="1">IF(ISERROR($V37),"",OFFSET('Smelter Look-up'!$G$4,$V37-4,0))</f>
        <v>0</v>
      </c>
      <c r="I37" s="205" t="str">
        <f ca="1">IF(ISERROR($V37),"",OFFSET('Smelter Look-up'!$H$4,$V37-4,0))</f>
        <v>Shaoxing</v>
      </c>
      <c r="J37" s="205" t="str">
        <f ca="1">IF(ISERROR($V37),"",OFFSET('Smelter Look-up'!$I$4,$V37-4,0))</f>
        <v>Zhejiang Sheng</v>
      </c>
      <c r="K37" s="149"/>
      <c r="L37" s="149"/>
      <c r="M37" s="149"/>
      <c r="N37" s="149"/>
      <c r="O37" s="149"/>
      <c r="P37" s="207"/>
      <c r="Q37" s="150"/>
      <c r="R37" s="148" t="str">
        <f ca="1">IF(ISERROR($V37),"",OFFSET('Smelter Look-up'!$C$4,$V37-4,0)&amp;"")</f>
        <v>Zhejiang Greatpower Cobalt Materials Co., Ltd.</v>
      </c>
      <c r="S37" s="154" t="str">
        <f t="shared" ca="1" si="5"/>
        <v>CN</v>
      </c>
      <c r="T37" s="154" t="str">
        <f ca="1">IF(B37="","",IF(ISERROR(MATCH($J37,SorP!$B$1:$B$6261,0)),"",INDIRECT("'SorP'!$A$"&amp;MATCH($S37&amp;$J37,SorP!C:C,0))))</f>
        <v>CN-ZJ</v>
      </c>
      <c r="U37" s="167"/>
      <c r="V37" s="168">
        <f ca="1">IF(C37="",NA(),MATCH($B37&amp;$C37,'Smelter Look-up'!$J:$J,0))</f>
        <v>171</v>
      </c>
      <c r="X37" s="169">
        <f t="shared" ca="1" si="6"/>
        <v>0</v>
      </c>
      <c r="AB37" s="312" t="str">
        <f t="shared" ca="1" si="7"/>
        <v>Cobalt</v>
      </c>
      <c r="AC37" s="169" t="str">
        <f t="shared" ca="1" si="3"/>
        <v>Cobalt</v>
      </c>
      <c r="AD37" s="169" t="str">
        <f t="shared" ca="1" si="4"/>
        <v>Zhejiang Greatpower Cobalt Materials Co., Ltd.</v>
      </c>
    </row>
    <row r="38" spans="1:30" s="169" customFormat="1" ht="51">
      <c r="A38" s="154" t="s">
        <v>203</v>
      </c>
      <c r="B38" s="302" t="str">
        <f ca="1">IF(LEN(A38)=0,"",INDEX('Smelter Look-up'!$A:$A,MATCH($A38,'Smelter Look-up'!$E:$E,0)))</f>
        <v>Cobalt</v>
      </c>
      <c r="C38" s="151" t="str">
        <f ca="1">IF(LEN(A38)=0,"",INDEX('Smelter Look-up'!$C:$C,MATCH($A38,'Smelter Look-up'!$E:$E,0)))</f>
        <v>Mechema Taiwan Plant 2</v>
      </c>
      <c r="D38" s="148"/>
      <c r="E38" s="148" t="str">
        <f ca="1">IF(ISERROR($V38),"",OFFSET('Smelter Look-up'!$D$4,$V38-4,0)&amp;"")</f>
        <v>TAIWAN, PROVINCE OF CHINA</v>
      </c>
      <c r="F38" s="148" t="str">
        <f ca="1">IF(ISERROR($V38),"",OFFSET('Smelter Look-up'!$E$4,$V38-4,0))</f>
        <v>CID003534</v>
      </c>
      <c r="G38" s="148" t="str">
        <f ca="1">IF(C38=$X$4,"Enter smelter details",IF(ISERROR($V38),"",OFFSET('Smelter Look-up'!$F$4,$V38-4,0)))</f>
        <v>RMI</v>
      </c>
      <c r="H38" s="204">
        <f ca="1">IF(ISERROR($V38),"",OFFSET('Smelter Look-up'!$G$4,$V38-4,0))</f>
        <v>0</v>
      </c>
      <c r="I38" s="205" t="str">
        <f ca="1">IF(ISERROR($V38),"",OFFSET('Smelter Look-up'!$H$4,$V38-4,0))</f>
        <v>Taoyuan</v>
      </c>
      <c r="J38" s="205" t="str">
        <f ca="1">IF(ISERROR($V38),"",OFFSET('Smelter Look-up'!$I$4,$V38-4,0))</f>
        <v>Taoyuan</v>
      </c>
      <c r="K38" s="149"/>
      <c r="L38" s="149"/>
      <c r="M38" s="149"/>
      <c r="N38" s="149"/>
      <c r="O38" s="149"/>
      <c r="P38" s="207"/>
      <c r="Q38" s="150"/>
      <c r="R38" s="148" t="str">
        <f ca="1">IF(ISERROR($V38),"",OFFSET('Smelter Look-up'!$C$4,$V38-4,0)&amp;"")</f>
        <v>Mechema Taiwan Plant 2</v>
      </c>
      <c r="S38" s="154" t="str">
        <f t="shared" ca="1" si="5"/>
        <v>TW</v>
      </c>
      <c r="T38" s="154" t="str">
        <f ca="1">IF(B38="","",IF(ISERROR(MATCH($J38,SorP!$B$1:$B$6261,0)),"",INDIRECT("'SorP'!$A$"&amp;MATCH($S38&amp;$J38,SorP!C:C,0))))</f>
        <v>TW-TAO</v>
      </c>
      <c r="U38" s="167"/>
      <c r="V38" s="168">
        <f ca="1">IF(C38="",NA(),MATCH($B38&amp;$C38,'Smelter Look-up'!$J:$J,0))</f>
        <v>104</v>
      </c>
      <c r="X38" s="169">
        <f t="shared" ca="1" si="6"/>
        <v>0</v>
      </c>
      <c r="AB38" s="312" t="str">
        <f t="shared" ca="1" si="7"/>
        <v>Cobalt</v>
      </c>
      <c r="AC38" s="169" t="str">
        <f t="shared" ca="1" si="3"/>
        <v>Cobalt</v>
      </c>
      <c r="AD38" s="169" t="str">
        <f t="shared" ca="1" si="4"/>
        <v>Mechema Taiwan Plant 2</v>
      </c>
    </row>
    <row r="39" spans="1:30" s="169" customFormat="1" ht="89.25">
      <c r="A39" s="154" t="s">
        <v>134</v>
      </c>
      <c r="B39" s="302" t="str">
        <f ca="1">IF(LEN(A39)=0,"",INDEX('Smelter Look-up'!$A:$A,MATCH($A39,'Smelter Look-up'!$E:$E,0)))</f>
        <v>Cobalt</v>
      </c>
      <c r="C39" s="151" t="str">
        <f ca="1">IF(LEN(A39)=0,"",INDEX('Smelter Look-up'!$C:$C,MATCH($A39,'Smelter Look-up'!$E:$E,0)))</f>
        <v>Harima Refinery, Sumitomo Metal Mining</v>
      </c>
      <c r="D39" s="148"/>
      <c r="E39" s="148" t="str">
        <f ca="1">IF(ISERROR($V39),"",OFFSET('Smelter Look-up'!$D$4,$V39-4,0)&amp;"")</f>
        <v>JAPAN</v>
      </c>
      <c r="F39" s="148" t="str">
        <f ca="1">IF(ISERROR($V39),"",OFFSET('Smelter Look-up'!$E$4,$V39-4,0))</f>
        <v>CID003577</v>
      </c>
      <c r="G39" s="148" t="str">
        <f ca="1">IF(C39=$X$4,"Enter smelter details",IF(ISERROR($V39),"",OFFSET('Smelter Look-up'!$F$4,$V39-4,0)))</f>
        <v>RMI</v>
      </c>
      <c r="H39" s="204">
        <f ca="1">IF(ISERROR($V39),"",OFFSET('Smelter Look-up'!$G$4,$V39-4,0))</f>
        <v>0</v>
      </c>
      <c r="I39" s="205" t="str">
        <f ca="1">IF(ISERROR($V39),"",OFFSET('Smelter Look-up'!$H$4,$V39-4,0))</f>
        <v>Kako-gun</v>
      </c>
      <c r="J39" s="205" t="str">
        <f ca="1">IF(ISERROR($V39),"",OFFSET('Smelter Look-up'!$I$4,$V39-4,0))</f>
        <v>Hyogo</v>
      </c>
      <c r="K39" s="149"/>
      <c r="L39" s="149"/>
      <c r="M39" s="149"/>
      <c r="N39" s="149"/>
      <c r="O39" s="149"/>
      <c r="P39" s="207"/>
      <c r="Q39" s="150"/>
      <c r="R39" s="148" t="str">
        <f ca="1">IF(ISERROR($V39),"",OFFSET('Smelter Look-up'!$C$4,$V39-4,0)&amp;"")</f>
        <v>Harima Refinery, Sumitomo Metal Mining</v>
      </c>
      <c r="S39" s="154" t="str">
        <f t="shared" ca="1" si="5"/>
        <v>JP</v>
      </c>
      <c r="T39" s="154" t="str">
        <f ca="1">IF(B39="","",IF(ISERROR(MATCH($J39,SorP!$B$1:$B$6261,0)),"",INDIRECT("'SorP'!$A$"&amp;MATCH($S39&amp;$J39,SorP!C:C,0))))</f>
        <v>JP-28</v>
      </c>
      <c r="U39" s="167"/>
      <c r="V39" s="168">
        <f ca="1">IF(C39="",NA(),MATCH($B39&amp;$C39,'Smelter Look-up'!$J:$J,0))</f>
        <v>52</v>
      </c>
      <c r="X39" s="169">
        <f t="shared" ca="1" si="6"/>
        <v>0</v>
      </c>
      <c r="AB39" s="312" t="str">
        <f t="shared" ca="1" si="7"/>
        <v>Cobalt</v>
      </c>
      <c r="AC39" s="169" t="str">
        <f t="shared" ca="1" si="3"/>
        <v>Cobalt</v>
      </c>
      <c r="AD39" s="169" t="str">
        <f t="shared" ca="1" si="4"/>
        <v>Harima Refinery, Sumitomo Metal Mining</v>
      </c>
    </row>
    <row r="40" spans="1:30" s="169" customFormat="1" ht="89.25">
      <c r="A40" s="154" t="s">
        <v>273</v>
      </c>
      <c r="B40" s="302" t="str">
        <f ca="1">IF(LEN(A40)=0,"",INDEX('Smelter Look-up'!$A:$A,MATCH($A40,'Smelter Look-up'!$E:$E,0)))</f>
        <v>Cobalt</v>
      </c>
      <c r="C40" s="151" t="str">
        <f ca="1">IF(LEN(A40)=0,"",INDEX('Smelter Look-up'!$C:$C,MATCH($A40,'Smelter Look-up'!$E:$E,0)))</f>
        <v>Vale – Long Harbour Processing Plant (LHPP)</v>
      </c>
      <c r="D40" s="148"/>
      <c r="E40" s="148" t="str">
        <f ca="1">IF(ISERROR($V40),"",OFFSET('Smelter Look-up'!$D$4,$V40-4,0)&amp;"")</f>
        <v>CANADA</v>
      </c>
      <c r="F40" s="148" t="str">
        <f ca="1">IF(ISERROR($V40),"",OFFSET('Smelter Look-up'!$E$4,$V40-4,0))</f>
        <v>CID003584</v>
      </c>
      <c r="G40" s="148" t="str">
        <f ca="1">IF(C40=$X$4,"Enter smelter details",IF(ISERROR($V40),"",OFFSET('Smelter Look-up'!$F$4,$V40-4,0)))</f>
        <v>RMI</v>
      </c>
      <c r="H40" s="204">
        <f ca="1">IF(ISERROR($V40),"",OFFSET('Smelter Look-up'!$G$4,$V40-4,0))</f>
        <v>0</v>
      </c>
      <c r="I40" s="205" t="str">
        <f ca="1">IF(ISERROR($V40),"",OFFSET('Smelter Look-up'!$H$4,$V40-4,0))</f>
        <v>Long Harbour</v>
      </c>
      <c r="J40" s="205" t="str">
        <f ca="1">IF(ISERROR($V40),"",OFFSET('Smelter Look-up'!$I$4,$V40-4,0))</f>
        <v>Newfoundland and Labrador</v>
      </c>
      <c r="K40" s="149"/>
      <c r="L40" s="149"/>
      <c r="M40" s="149"/>
      <c r="N40" s="149"/>
      <c r="O40" s="149"/>
      <c r="P40" s="207"/>
      <c r="Q40" s="150"/>
      <c r="R40" s="148" t="str">
        <f ca="1">IF(ISERROR($V40),"",OFFSET('Smelter Look-up'!$C$4,$V40-4,0)&amp;"")</f>
        <v>Vale – Long Harbour Processing Plant (LHPP)</v>
      </c>
      <c r="S40" s="154" t="str">
        <f t="shared" ca="1" si="5"/>
        <v>CA</v>
      </c>
      <c r="T40" s="154" t="str">
        <f ca="1">IF(B40="","",IF(ISERROR(MATCH($J40,SorP!$B$1:$B$6261,0)),"",INDIRECT("'SorP'!$A$"&amp;MATCH($S40&amp;$J40,SorP!C:C,0))))</f>
        <v>CA-NL</v>
      </c>
      <c r="U40" s="167"/>
      <c r="V40" s="168">
        <f ca="1">IF(C40="",NA(),MATCH($B40&amp;$C40,'Smelter Look-up'!$J:$J,0))</f>
        <v>159</v>
      </c>
      <c r="X40" s="169">
        <f t="shared" ca="1" si="6"/>
        <v>0</v>
      </c>
      <c r="AB40" s="312" t="str">
        <f t="shared" ca="1" si="7"/>
        <v>Cobalt</v>
      </c>
      <c r="AC40" s="169" t="str">
        <f t="shared" ca="1" si="3"/>
        <v>Cobalt</v>
      </c>
      <c r="AD40" s="169" t="str">
        <f t="shared" ca="1" si="4"/>
        <v>Vale – Long Harbour Processing Plant (LHPP)</v>
      </c>
    </row>
    <row r="41" spans="1:30" s="169" customFormat="1" ht="38.25">
      <c r="A41" s="154" t="s">
        <v>11866</v>
      </c>
      <c r="B41" s="302" t="str">
        <f ca="1">IF(LEN(A41)=0,"",INDEX('Smelter Look-up'!$A:$A,MATCH($A41,'Smelter Look-up'!$E:$E,0)))</f>
        <v>Cobalt</v>
      </c>
      <c r="C41" s="151" t="str">
        <f ca="1">IF(LEN(A41)=0,"",INDEX('Smelter Look-up'!$C:$C,MATCH($A41,'Smelter Look-up'!$E:$E,0)))</f>
        <v>Kisanfu Mining (Kimin)</v>
      </c>
      <c r="D41" s="148"/>
      <c r="E41" s="148" t="str">
        <f ca="1">IF(ISERROR($V41),"",OFFSET('Smelter Look-up'!$D$4,$V41-4,0)&amp;"")</f>
        <v>CONGO, DEMOCRATIC REPUBLIC OF THE</v>
      </c>
      <c r="F41" s="148" t="str">
        <f ca="1">IF(ISERROR($V41),"",OFFSET('Smelter Look-up'!$E$4,$V41-4,0))</f>
        <v>CID003587</v>
      </c>
      <c r="G41" s="148" t="str">
        <f ca="1">IF(C41=$X$4,"Enter smelter details",IF(ISERROR($V41),"",OFFSET('Smelter Look-up'!$F$4,$V41-4,0)))</f>
        <v>RMI</v>
      </c>
      <c r="H41" s="204">
        <f ca="1">IF(ISERROR($V41),"",OFFSET('Smelter Look-up'!$G$4,$V41-4,0))</f>
        <v>0</v>
      </c>
      <c r="I41" s="205" t="str">
        <f ca="1">IF(ISERROR($V41),"",OFFSET('Smelter Look-up'!$H$4,$V41-4,0))</f>
        <v>Kolwezi</v>
      </c>
      <c r="J41" s="205" t="str">
        <f ca="1">IF(ISERROR($V41),"",OFFSET('Smelter Look-up'!$I$4,$V41-4,0))</f>
        <v>Lualaba</v>
      </c>
      <c r="K41" s="149"/>
      <c r="L41" s="149"/>
      <c r="M41" s="149"/>
      <c r="N41" s="149"/>
      <c r="O41" s="149"/>
      <c r="P41" s="207"/>
      <c r="Q41" s="150"/>
      <c r="R41" s="148" t="str">
        <f ca="1">IF(ISERROR($V41),"",OFFSET('Smelter Look-up'!$C$4,$V41-4,0)&amp;"")</f>
        <v>Kisanfu Mining (Kimin)</v>
      </c>
      <c r="S41" s="154" t="str">
        <f t="shared" ca="1" si="5"/>
        <v>CD</v>
      </c>
      <c r="T41" s="154" t="str">
        <f ca="1">IF(B41="","",IF(ISERROR(MATCH($J41,SorP!$B$1:$B$6261,0)),"",INDIRECT("'SorP'!$A$"&amp;MATCH($S41&amp;$J41,SorP!C:C,0))))</f>
        <v>CD-LU</v>
      </c>
      <c r="U41" s="167"/>
      <c r="V41" s="168">
        <f ca="1">IF(C41="",NA(),MATCH($B41&amp;$C41,'Smelter Look-up'!$J:$J,0))</f>
        <v>86</v>
      </c>
      <c r="X41" s="169">
        <f t="shared" ca="1" si="6"/>
        <v>0</v>
      </c>
      <c r="AB41" s="312" t="str">
        <f t="shared" ca="1" si="7"/>
        <v>Cobalt</v>
      </c>
      <c r="AC41" s="169" t="str">
        <f t="shared" ca="1" si="3"/>
        <v>Cobalt</v>
      </c>
      <c r="AD41" s="169" t="str">
        <f t="shared" ca="1" si="4"/>
        <v>Kisanfu Mining (Kimin)</v>
      </c>
    </row>
    <row r="42" spans="1:30" s="169" customFormat="1" ht="153">
      <c r="A42" s="154" t="s">
        <v>128</v>
      </c>
      <c r="B42" s="302" t="str">
        <f ca="1">IF(LEN(A42)=0,"",INDEX('Smelter Look-up'!$A:$A,MATCH($A42,'Smelter Look-up'!$E:$E,0)))</f>
        <v>Cobalt</v>
      </c>
      <c r="C42" s="151" t="str">
        <f ca="1">IF(LEN(A42)=0,"",INDEX('Smelter Look-up'!$C:$C,MATCH($A42,'Smelter Look-up'!$E:$E,0)))</f>
        <v>Guizhou CNGR Resource Recycling Industry Development Co., Ltd.</v>
      </c>
      <c r="D42" s="148"/>
      <c r="E42" s="148" t="str">
        <f ca="1">IF(ISERROR($V42),"",OFFSET('Smelter Look-up'!$D$4,$V42-4,0)&amp;"")</f>
        <v>CHINA</v>
      </c>
      <c r="F42" s="148" t="str">
        <f ca="1">IF(ISERROR($V42),"",OFFSET('Smelter Look-up'!$E$4,$V42-4,0))</f>
        <v>CID003610</v>
      </c>
      <c r="G42" s="148" t="str">
        <f ca="1">IF(C42=$X$4,"Enter smelter details",IF(ISERROR($V42),"",OFFSET('Smelter Look-up'!$F$4,$V42-4,0)))</f>
        <v>RMI</v>
      </c>
      <c r="H42" s="204">
        <f ca="1">IF(ISERROR($V42),"",OFFSET('Smelter Look-up'!$G$4,$V42-4,0))</f>
        <v>0</v>
      </c>
      <c r="I42" s="205" t="str">
        <f ca="1">IF(ISERROR($V42),"",OFFSET('Smelter Look-up'!$H$4,$V42-4,0))</f>
        <v>Tongren</v>
      </c>
      <c r="J42" s="205" t="str">
        <f ca="1">IF(ISERROR($V42),"",OFFSET('Smelter Look-up'!$I$4,$V42-4,0))</f>
        <v>Guizhou Sheng</v>
      </c>
      <c r="K42" s="149"/>
      <c r="L42" s="149"/>
      <c r="M42" s="149"/>
      <c r="N42" s="149"/>
      <c r="O42" s="149"/>
      <c r="P42" s="207"/>
      <c r="Q42" s="150"/>
      <c r="R42" s="148" t="str">
        <f ca="1">IF(ISERROR($V42),"",OFFSET('Smelter Look-up'!$C$4,$V42-4,0)&amp;"")</f>
        <v>Guizhou CNGR Resource Recycling Industry Development Co., Ltd.</v>
      </c>
      <c r="S42" s="154" t="str">
        <f t="shared" ca="1" si="5"/>
        <v>CN</v>
      </c>
      <c r="T42" s="154" t="str">
        <f ca="1">IF(B42="","",IF(ISERROR(MATCH($J42,SorP!$B$1:$B$6261,0)),"",INDIRECT("'SorP'!$A$"&amp;MATCH($S42&amp;$J42,SorP!C:C,0))))</f>
        <v>CN-GZ</v>
      </c>
      <c r="U42" s="167"/>
      <c r="V42" s="168">
        <f ca="1">IF(C42="",NA(),MATCH($B42&amp;$C42,'Smelter Look-up'!$J:$J,0))</f>
        <v>49</v>
      </c>
      <c r="X42" s="169">
        <f t="shared" ca="1" si="6"/>
        <v>0</v>
      </c>
      <c r="AB42" s="312" t="str">
        <f t="shared" ca="1" si="7"/>
        <v>Cobalt</v>
      </c>
      <c r="AC42" s="169" t="str">
        <f t="shared" ca="1" si="3"/>
        <v>Cobalt</v>
      </c>
      <c r="AD42" s="169" t="str">
        <f t="shared" ca="1" si="4"/>
        <v>Guizhou CNGR Resource Recycling Industry Development Co., Ltd.</v>
      </c>
    </row>
    <row r="43" spans="1:30" s="169" customFormat="1" ht="102">
      <c r="A43" s="154" t="s">
        <v>11929</v>
      </c>
      <c r="B43" s="302" t="str">
        <f ca="1">IF(LEN(A43)=0,"",INDEX('Smelter Look-up'!$A:$A,MATCH($A43,'Smelter Look-up'!$E:$E,0)))</f>
        <v>Cobalt</v>
      </c>
      <c r="C43" s="151" t="str">
        <f ca="1">IF(LEN(A43)=0,"",INDEX('Smelter Look-up'!$C:$C,MATCH($A43,'Smelter Look-up'!$E:$E,0)))</f>
        <v>Jiangxi Ruida New Energy Technology Co., Ltd.</v>
      </c>
      <c r="D43" s="148"/>
      <c r="E43" s="148" t="str">
        <f ca="1">IF(ISERROR($V43),"",OFFSET('Smelter Look-up'!$D$4,$V43-4,0)&amp;"")</f>
        <v>CHINA</v>
      </c>
      <c r="F43" s="148" t="str">
        <f ca="1">IF(ISERROR($V43),"",OFFSET('Smelter Look-up'!$E$4,$V43-4,0))</f>
        <v>CID003676</v>
      </c>
      <c r="G43" s="148" t="str">
        <f ca="1">IF(C43=$X$4,"Enter smelter details",IF(ISERROR($V43),"",OFFSET('Smelter Look-up'!$F$4,$V43-4,0)))</f>
        <v>RMI</v>
      </c>
      <c r="H43" s="204">
        <f ca="1">IF(ISERROR($V43),"",OFFSET('Smelter Look-up'!$G$4,$V43-4,0))</f>
        <v>0</v>
      </c>
      <c r="I43" s="205" t="str">
        <f ca="1">IF(ISERROR($V43),"",OFFSET('Smelter Look-up'!$H$4,$V43-4,0))</f>
        <v>Yichun City</v>
      </c>
      <c r="J43" s="205" t="str">
        <f ca="1">IF(ISERROR($V43),"",OFFSET('Smelter Look-up'!$I$4,$V43-4,0))</f>
        <v>Jiangxi Sheng</v>
      </c>
      <c r="K43" s="149"/>
      <c r="L43" s="149"/>
      <c r="M43" s="149"/>
      <c r="N43" s="149"/>
      <c r="O43" s="149"/>
      <c r="P43" s="207"/>
      <c r="Q43" s="150"/>
      <c r="R43" s="148" t="str">
        <f ca="1">IF(ISERROR($V43),"",OFFSET('Smelter Look-up'!$C$4,$V43-4,0)&amp;"")</f>
        <v>Jiangxi Ruida New Energy Technology Co., Ltd.</v>
      </c>
      <c r="S43" s="154" t="str">
        <f t="shared" ca="1" si="5"/>
        <v>CN</v>
      </c>
      <c r="T43" s="154" t="str">
        <f ca="1">IF(B43="","",IF(ISERROR(MATCH($J43,SorP!$B$1:$B$6261,0)),"",INDIRECT("'SorP'!$A$"&amp;MATCH($S43&amp;$J43,SorP!C:C,0))))</f>
        <v>CN-JX</v>
      </c>
      <c r="U43" s="167"/>
      <c r="V43" s="168">
        <f ca="1">IF(C43="",NA(),MATCH($B43&amp;$C43,'Smelter Look-up'!$J:$J,0))</f>
        <v>77</v>
      </c>
      <c r="X43" s="169">
        <f t="shared" ca="1" si="6"/>
        <v>0</v>
      </c>
      <c r="AB43" s="312" t="str">
        <f t="shared" ca="1" si="7"/>
        <v>Cobalt</v>
      </c>
      <c r="AC43" s="169" t="str">
        <f t="shared" ca="1" si="3"/>
        <v>Cobalt</v>
      </c>
      <c r="AD43" s="169" t="str">
        <f t="shared" ca="1" si="4"/>
        <v>Jiangxi Ruida New Energy Technology Co., Ltd.</v>
      </c>
    </row>
    <row r="44" spans="1:30" s="169" customFormat="1" ht="63.75">
      <c r="A44" s="154" t="s">
        <v>18232</v>
      </c>
      <c r="B44" s="302" t="str">
        <f ca="1">IF(LEN(A44)=0,"",INDEX('Smelter Look-up'!$A:$A,MATCH($A44,'Smelter Look-up'!$E:$E,0)))</f>
        <v>Copper</v>
      </c>
      <c r="C44" s="151" t="str">
        <f ca="1">IF(LEN(A44)=0,"",INDEX('Smelter Look-up'!$C:$C,MATCH($A44,'Smelter Look-up'!$E:$E,0)))</f>
        <v>Tenke Fungurume Mining SA</v>
      </c>
      <c r="D44" s="148"/>
      <c r="E44" s="148" t="str">
        <f ca="1">IF(ISERROR($V44),"",OFFSET('Smelter Look-up'!$D$4,$V44-4,0)&amp;"")</f>
        <v>CONGO, DEMOCRATIC REPUBLIC OF THE</v>
      </c>
      <c r="F44" s="148" t="str">
        <f ca="1">IF(ISERROR($V44),"",OFFSET('Smelter Look-up'!$E$4,$V44-4,0))</f>
        <v>CID003795</v>
      </c>
      <c r="G44" s="148" t="str">
        <f ca="1">IF(C44=$X$4,"Enter smelter details",IF(ISERROR($V44),"",OFFSET('Smelter Look-up'!$F$4,$V44-4,0)))</f>
        <v>RMI</v>
      </c>
      <c r="H44" s="204">
        <f ca="1">IF(ISERROR($V44),"",OFFSET('Smelter Look-up'!$G$4,$V44-4,0))</f>
        <v>0</v>
      </c>
      <c r="I44" s="205" t="str">
        <f ca="1">IF(ISERROR($V44),"",OFFSET('Smelter Look-up'!$H$4,$V44-4,0))</f>
        <v>Tenke and Fungurume Town</v>
      </c>
      <c r="J44" s="205" t="str">
        <f ca="1">IF(ISERROR($V44),"",OFFSET('Smelter Look-up'!$I$4,$V44-4,0))</f>
        <v>Lualaba</v>
      </c>
      <c r="K44" s="149"/>
      <c r="L44" s="149"/>
      <c r="M44" s="149"/>
      <c r="N44" s="149"/>
      <c r="O44" s="149"/>
      <c r="P44" s="207"/>
      <c r="Q44" s="150"/>
      <c r="R44" s="148" t="str">
        <f ca="1">IF(ISERROR($V44),"",OFFSET('Smelter Look-up'!$C$4,$V44-4,0)&amp;"")</f>
        <v>Tenke Fungurume Mining SA</v>
      </c>
      <c r="S44" s="154" t="str">
        <f t="shared" ca="1" si="5"/>
        <v>CD</v>
      </c>
      <c r="T44" s="154" t="str">
        <f ca="1">IF(B44="","",IF(ISERROR(MATCH($J44,SorP!$B$1:$B$6261,0)),"",INDIRECT("'SorP'!$A$"&amp;MATCH($S44&amp;$J44,SorP!C:C,0))))</f>
        <v>CD-LU</v>
      </c>
      <c r="U44" s="167"/>
      <c r="V44" s="168">
        <f ca="1">IF(C44="",NA(),MATCH($B44&amp;$C44,'Smelter Look-up'!$J:$J,0))</f>
        <v>357</v>
      </c>
      <c r="X44" s="169">
        <f t="shared" ca="1" si="6"/>
        <v>0</v>
      </c>
      <c r="AB44" s="312" t="str">
        <f t="shared" ca="1" si="7"/>
        <v>Copper</v>
      </c>
      <c r="AC44" s="169" t="str">
        <f t="shared" ca="1" si="3"/>
        <v>Copper</v>
      </c>
      <c r="AD44" s="169" t="str">
        <f t="shared" ca="1" si="4"/>
        <v>Tenke Fungurume Mining SA</v>
      </c>
    </row>
    <row r="45" spans="1:30" s="169" customFormat="1" ht="114.75">
      <c r="A45" s="154" t="s">
        <v>18231</v>
      </c>
      <c r="B45" s="302" t="str">
        <f ca="1">IF(LEN(A45)=0,"",INDEX('Smelter Look-up'!$A:$A,MATCH($A45,'Smelter Look-up'!$E:$E,0)))</f>
        <v>Copper</v>
      </c>
      <c r="C45" s="151" t="str">
        <f ca="1">IF(LEN(A45)=0,"",INDEX('Smelter Look-up'!$C:$C,MATCH($A45,'Smelter Look-up'!$E:$E,0)))</f>
        <v>Societe pour le Traitment du Terril de Lubumbashi (STL)</v>
      </c>
      <c r="D45" s="148"/>
      <c r="E45" s="148" t="str">
        <f ca="1">IF(ISERROR($V45),"",OFFSET('Smelter Look-up'!$D$4,$V45-4,0)&amp;"")</f>
        <v>CONGO, DEMOCRATIC REPUBLIC OF THE</v>
      </c>
      <c r="F45" s="148" t="str">
        <f ca="1">IF(ISERROR($V45),"",OFFSET('Smelter Look-up'!$E$4,$V45-4,0))</f>
        <v>CID003805</v>
      </c>
      <c r="G45" s="148" t="str">
        <f ca="1">IF(C45=$X$4,"Enter smelter details",IF(ISERROR($V45),"",OFFSET('Smelter Look-up'!$F$4,$V45-4,0)))</f>
        <v>RMI</v>
      </c>
      <c r="H45" s="204">
        <f ca="1">IF(ISERROR($V45),"",OFFSET('Smelter Look-up'!$G$4,$V45-4,0))</f>
        <v>0</v>
      </c>
      <c r="I45" s="205" t="str">
        <f ca="1">IF(ISERROR($V45),"",OFFSET('Smelter Look-up'!$H$4,$V45-4,0))</f>
        <v>Lubumbashi</v>
      </c>
      <c r="J45" s="205" t="str">
        <f ca="1">IF(ISERROR($V45),"",OFFSET('Smelter Look-up'!$I$4,$V45-4,0))</f>
        <v>Haut-Katanga</v>
      </c>
      <c r="K45" s="149"/>
      <c r="L45" s="149"/>
      <c r="M45" s="149"/>
      <c r="N45" s="149"/>
      <c r="O45" s="149"/>
      <c r="P45" s="207"/>
      <c r="Q45" s="150"/>
      <c r="R45" s="148" t="str">
        <f ca="1">IF(ISERROR($V45),"",OFFSET('Smelter Look-up'!$C$4,$V45-4,0)&amp;"")</f>
        <v>Societe pour le Traitment du Terril de Lubumbashi (STL)</v>
      </c>
      <c r="S45" s="154" t="str">
        <f t="shared" ca="1" si="5"/>
        <v>CD</v>
      </c>
      <c r="T45" s="154" t="str">
        <f ca="1">IF(B45="","",IF(ISERROR(MATCH($J45,SorP!$B$1:$B$6261,0)),"",INDIRECT("'SorP'!$A$"&amp;MATCH($S45&amp;$J45,SorP!C:C,0))))</f>
        <v>CD-HK</v>
      </c>
      <c r="U45" s="167"/>
      <c r="V45" s="168">
        <f ca="1">IF(C45="",NA(),MATCH($B45&amp;$C45,'Smelter Look-up'!$J:$J,0))</f>
        <v>352</v>
      </c>
      <c r="X45" s="169">
        <f t="shared" ca="1" si="6"/>
        <v>0</v>
      </c>
      <c r="AB45" s="312" t="str">
        <f t="shared" ca="1" si="7"/>
        <v>Copper</v>
      </c>
      <c r="AC45" s="169" t="str">
        <f t="shared" ca="1" si="3"/>
        <v>Copper</v>
      </c>
      <c r="AD45" s="169" t="str">
        <f t="shared" ca="1" si="4"/>
        <v>Societe pour le Traitment du Terril de Lubumbashi (STL)</v>
      </c>
    </row>
    <row r="46" spans="1:30" s="169" customFormat="1" ht="38.25">
      <c r="A46" s="154" t="s">
        <v>18174</v>
      </c>
      <c r="B46" s="302" t="str">
        <f ca="1">IF(LEN(A46)=0,"",INDEX('Smelter Look-up'!$A:$A,MATCH($A46,'Smelter Look-up'!$E:$E,0)))</f>
        <v>Copper</v>
      </c>
      <c r="C46" s="151" t="str">
        <f ca="1">IF(LEN(A46)=0,"",INDEX('Smelter Look-up'!$C:$C,MATCH($A46,'Smelter Look-up'!$E:$E,0)))</f>
        <v>Kisanfu Mining (Kimin)</v>
      </c>
      <c r="D46" s="148"/>
      <c r="E46" s="148" t="str">
        <f ca="1">IF(ISERROR($V46),"",OFFSET('Smelter Look-up'!$D$4,$V46-4,0)&amp;"")</f>
        <v>CONGO, DEMOCRATIC REPUBLIC OF THE</v>
      </c>
      <c r="F46" s="148" t="str">
        <f ca="1">IF(ISERROR($V46),"",OFFSET('Smelter Look-up'!$E$4,$V46-4,0))</f>
        <v>CID003872</v>
      </c>
      <c r="G46" s="148" t="str">
        <f ca="1">IF(C46=$X$4,"Enter smelter details",IF(ISERROR($V46),"",OFFSET('Smelter Look-up'!$F$4,$V46-4,0)))</f>
        <v>RMI</v>
      </c>
      <c r="H46" s="204">
        <f ca="1">IF(ISERROR($V46),"",OFFSET('Smelter Look-up'!$G$4,$V46-4,0))</f>
        <v>0</v>
      </c>
      <c r="I46" s="205" t="str">
        <f ca="1">IF(ISERROR($V46),"",OFFSET('Smelter Look-up'!$H$4,$V46-4,0))</f>
        <v>Kolwezi</v>
      </c>
      <c r="J46" s="205" t="str">
        <f ca="1">IF(ISERROR($V46),"",OFFSET('Smelter Look-up'!$I$4,$V46-4,0))</f>
        <v>Lualaba</v>
      </c>
      <c r="K46" s="149"/>
      <c r="L46" s="149"/>
      <c r="M46" s="149"/>
      <c r="N46" s="149"/>
      <c r="O46" s="149"/>
      <c r="P46" s="207"/>
      <c r="Q46" s="150"/>
      <c r="R46" s="148" t="str">
        <f ca="1">IF(ISERROR($V46),"",OFFSET('Smelter Look-up'!$C$4,$V46-4,0)&amp;"")</f>
        <v>Kisanfu Mining (Kimin)</v>
      </c>
      <c r="S46" s="154" t="str">
        <f t="shared" ca="1" si="5"/>
        <v>CD</v>
      </c>
      <c r="T46" s="154" t="str">
        <f ca="1">IF(B46="","",IF(ISERROR(MATCH($J46,SorP!$B$1:$B$6261,0)),"",INDIRECT("'SorP'!$A$"&amp;MATCH($S46&amp;$J46,SorP!C:C,0))))</f>
        <v>CD-LU</v>
      </c>
      <c r="U46" s="167"/>
      <c r="V46" s="168">
        <f ca="1">IF(C46="",NA(),MATCH($B46&amp;$C46,'Smelter Look-up'!$J:$J,0))</f>
        <v>281</v>
      </c>
      <c r="X46" s="169">
        <f t="shared" ca="1" si="6"/>
        <v>0</v>
      </c>
      <c r="AB46" s="312" t="str">
        <f t="shared" ca="1" si="7"/>
        <v>Copper</v>
      </c>
      <c r="AC46" s="169" t="str">
        <f t="shared" ca="1" si="3"/>
        <v>Copper</v>
      </c>
      <c r="AD46" s="169" t="str">
        <f t="shared" ca="1" si="4"/>
        <v>Kisanfu Mining (Kimin)</v>
      </c>
    </row>
    <row r="47" spans="1:30" s="169" customFormat="1" ht="114.75">
      <c r="A47" s="154" t="s">
        <v>18235</v>
      </c>
      <c r="B47" s="302" t="str">
        <f ca="1">IF(LEN(A47)=0,"",INDEX('Smelter Look-up'!$A:$A,MATCH($A47,'Smelter Look-up'!$E:$E,0)))</f>
        <v>Copper</v>
      </c>
      <c r="C47" s="151" t="str">
        <f ca="1">IF(LEN(A47)=0,"",INDEX('Smelter Look-up'!$C:$C,MATCH($A47,'Smelter Look-up'!$E:$E,0)))</f>
        <v>Toyo Smelter &amp; Refinery, Sumitomo Metal Mining</v>
      </c>
      <c r="D47" s="148"/>
      <c r="E47" s="148" t="str">
        <f ca="1">IF(ISERROR($V47),"",OFFSET('Smelter Look-up'!$D$4,$V47-4,0)&amp;"")</f>
        <v>JAPAN</v>
      </c>
      <c r="F47" s="148" t="str">
        <f ca="1">IF(ISERROR($V47),"",OFFSET('Smelter Look-up'!$E$4,$V47-4,0))</f>
        <v>CID003878</v>
      </c>
      <c r="G47" s="148" t="str">
        <f ca="1">IF(C47=$X$4,"Enter smelter details",IF(ISERROR($V47),"",OFFSET('Smelter Look-up'!$F$4,$V47-4,0)))</f>
        <v>RMI</v>
      </c>
      <c r="H47" s="204">
        <f ca="1">IF(ISERROR($V47),"",OFFSET('Smelter Look-up'!$G$4,$V47-4,0))</f>
        <v>0</v>
      </c>
      <c r="I47" s="205" t="str">
        <f ca="1">IF(ISERROR($V47),"",OFFSET('Smelter Look-up'!$H$4,$V47-4,0))</f>
        <v>Saijyo</v>
      </c>
      <c r="J47" s="205" t="str">
        <f ca="1">IF(ISERROR($V47),"",OFFSET('Smelter Look-up'!$I$4,$V47-4,0))</f>
        <v>Ehime</v>
      </c>
      <c r="K47" s="149"/>
      <c r="L47" s="149"/>
      <c r="M47" s="149"/>
      <c r="N47" s="149"/>
      <c r="O47" s="149"/>
      <c r="P47" s="207"/>
      <c r="Q47" s="150"/>
      <c r="R47" s="148" t="str">
        <f ca="1">IF(ISERROR($V47),"",OFFSET('Smelter Look-up'!$C$4,$V47-4,0)&amp;"")</f>
        <v>Toyo Smelter &amp; Refinery, Sumitomo Metal Mining</v>
      </c>
      <c r="S47" s="154" t="str">
        <f t="shared" ca="1" si="5"/>
        <v>JP</v>
      </c>
      <c r="T47" s="154" t="str">
        <f ca="1">IF(B47="","",IF(ISERROR(MATCH($J47,SorP!$B$1:$B$6261,0)),"",INDIRECT("'SorP'!$A$"&amp;MATCH($S47&amp;$J47,SorP!C:C,0))))</f>
        <v>JP-38</v>
      </c>
      <c r="U47" s="167"/>
      <c r="V47" s="168">
        <f ca="1">IF(C47="",NA(),MATCH($B47&amp;$C47,'Smelter Look-up'!$J:$J,0))</f>
        <v>362</v>
      </c>
      <c r="X47" s="169">
        <f t="shared" ca="1" si="6"/>
        <v>0</v>
      </c>
      <c r="AB47" s="312" t="str">
        <f t="shared" ca="1" si="7"/>
        <v>Copper</v>
      </c>
      <c r="AC47" s="169" t="str">
        <f t="shared" ca="1" si="3"/>
        <v>Copper</v>
      </c>
      <c r="AD47" s="169" t="str">
        <f t="shared" ca="1" si="4"/>
        <v>Toyo Smelter &amp; Refinery, Sumitomo Metal Mining</v>
      </c>
    </row>
    <row r="48" spans="1:30" s="169" customFormat="1" ht="89.25">
      <c r="A48" s="154" t="s">
        <v>18343</v>
      </c>
      <c r="B48" s="302" t="str">
        <f ca="1">IF(LEN(A48)=0,"",INDEX('Smelter Look-up'!$A:$A,MATCH($A48,'Smelter Look-up'!$E:$E,0)))</f>
        <v>Nickel</v>
      </c>
      <c r="C48" s="151" t="str">
        <f ca="1">IF(LEN(A48)=0,"",INDEX('Smelter Look-up'!$C:$C,MATCH($A48,'Smelter Look-up'!$E:$E,0)))</f>
        <v>Harima Refinery, Sumitomo Metal Mining</v>
      </c>
      <c r="D48" s="148"/>
      <c r="E48" s="148" t="str">
        <f ca="1">IF(ISERROR($V48),"",OFFSET('Smelter Look-up'!$D$4,$V48-4,0)&amp;"")</f>
        <v>JAPAN</v>
      </c>
      <c r="F48" s="148" t="str">
        <f ca="1">IF(ISERROR($V48),"",OFFSET('Smelter Look-up'!$E$4,$V48-4,0))</f>
        <v>CID003882</v>
      </c>
      <c r="G48" s="148" t="str">
        <f ca="1">IF(C48=$X$4,"Enter smelter details",IF(ISERROR($V48),"",OFFSET('Smelter Look-up'!$F$4,$V48-4,0)))</f>
        <v>RMI</v>
      </c>
      <c r="H48" s="204">
        <f ca="1">IF(ISERROR($V48),"",OFFSET('Smelter Look-up'!$G$4,$V48-4,0))</f>
        <v>0</v>
      </c>
      <c r="I48" s="205" t="str">
        <f ca="1">IF(ISERROR($V48),"",OFFSET('Smelter Look-up'!$H$4,$V48-4,0))</f>
        <v>Kako-gun</v>
      </c>
      <c r="J48" s="205" t="str">
        <f ca="1">IF(ISERROR($V48),"",OFFSET('Smelter Look-up'!$I$4,$V48-4,0))</f>
        <v>Hyôgo</v>
      </c>
      <c r="K48" s="149"/>
      <c r="L48" s="149"/>
      <c r="M48" s="149"/>
      <c r="N48" s="149"/>
      <c r="O48" s="149"/>
      <c r="P48" s="207"/>
      <c r="Q48" s="150"/>
      <c r="R48" s="148" t="str">
        <f ca="1">IF(ISERROR($V48),"",OFFSET('Smelter Look-up'!$C$4,$V48-4,0)&amp;"")</f>
        <v>Harima Refinery, Sumitomo Metal Mining</v>
      </c>
      <c r="S48" s="154" t="str">
        <f t="shared" ca="1" si="5"/>
        <v>JP</v>
      </c>
      <c r="T48" s="154" t="str">
        <f ca="1">IF(B48="","",IF(ISERROR(MATCH($J48,SorP!$B$1:$B$6261,0)),"",INDIRECT("'SorP'!$A$"&amp;MATCH($S48&amp;$J48,SorP!C:C,0))))</f>
        <v>JP-28</v>
      </c>
      <c r="U48" s="167"/>
      <c r="V48" s="168">
        <f ca="1">IF(C48="",NA(),MATCH($B48&amp;$C48,'Smelter Look-up'!$J:$J,0))</f>
        <v>534</v>
      </c>
      <c r="X48" s="169">
        <f t="shared" ca="1" si="6"/>
        <v>0</v>
      </c>
      <c r="AB48" s="312" t="str">
        <f t="shared" ca="1" si="7"/>
        <v>Nickel</v>
      </c>
      <c r="AC48" s="169" t="str">
        <f t="shared" ca="1" si="3"/>
        <v>Nickel</v>
      </c>
      <c r="AD48" s="169" t="str">
        <f t="shared" ca="1" si="4"/>
        <v>Harima Refinery, Sumitomo Metal Mining</v>
      </c>
    </row>
    <row r="49" spans="1:30" s="169" customFormat="1" ht="76.5">
      <c r="A49" s="154" t="s">
        <v>11792</v>
      </c>
      <c r="B49" s="302" t="str">
        <f ca="1">IF(LEN(A49)=0,"",INDEX('Smelter Look-up'!$A:$A,MATCH($A49,'Smelter Look-up'!$E:$E,0)))</f>
        <v>Cobalt</v>
      </c>
      <c r="C49" s="151" t="str">
        <f ca="1">IF(LEN(A49)=0,"",INDEX('Smelter Look-up'!$C:$C,MATCH($A49,'Smelter Look-up'!$E:$E,0)))</f>
        <v>Anhui Hanrui New Material Co., Ltd.</v>
      </c>
      <c r="D49" s="148"/>
      <c r="E49" s="148" t="str">
        <f ca="1">IF(ISERROR($V49),"",OFFSET('Smelter Look-up'!$D$4,$V49-4,0)&amp;"")</f>
        <v>CHINA</v>
      </c>
      <c r="F49" s="148" t="str">
        <f ca="1">IF(ISERROR($V49),"",OFFSET('Smelter Look-up'!$E$4,$V49-4,0))</f>
        <v>CID003927</v>
      </c>
      <c r="G49" s="148" t="str">
        <f ca="1">IF(C49=$X$4,"Enter smelter details",IF(ISERROR($V49),"",OFFSET('Smelter Look-up'!$F$4,$V49-4,0)))</f>
        <v>RMI</v>
      </c>
      <c r="H49" s="204">
        <f ca="1">IF(ISERROR($V49),"",OFFSET('Smelter Look-up'!$G$4,$V49-4,0))</f>
        <v>0</v>
      </c>
      <c r="I49" s="205" t="str">
        <f ca="1">IF(ISERROR($V49),"",OFFSET('Smelter Look-up'!$H$4,$V49-4,0))</f>
        <v>Chuzhou</v>
      </c>
      <c r="J49" s="205" t="str">
        <f ca="1">IF(ISERROR($V49),"",OFFSET('Smelter Look-up'!$I$4,$V49-4,0))</f>
        <v>Anhui Sheng</v>
      </c>
      <c r="K49" s="149"/>
      <c r="L49" s="149"/>
      <c r="M49" s="149"/>
      <c r="N49" s="149"/>
      <c r="O49" s="149"/>
      <c r="P49" s="207"/>
      <c r="Q49" s="150"/>
      <c r="R49" s="148" t="str">
        <f ca="1">IF(ISERROR($V49),"",OFFSET('Smelter Look-up'!$C$4,$V49-4,0)&amp;"")</f>
        <v>Anhui Hanrui New Material Co., Ltd.</v>
      </c>
      <c r="S49" s="154" t="str">
        <f t="shared" ca="1" si="5"/>
        <v>CN</v>
      </c>
      <c r="T49" s="154" t="str">
        <f ca="1">IF(B49="","",IF(ISERROR(MATCH($J49,SorP!$B$1:$B$6261,0)),"",INDIRECT("'SorP'!$A$"&amp;MATCH($S49&amp;$J49,SorP!C:C,0))))</f>
        <v>CN-AH</v>
      </c>
      <c r="U49" s="167"/>
      <c r="V49" s="168">
        <f ca="1">IF(C49="",NA(),MATCH($B49&amp;$C49,'Smelter Look-up'!$J:$J,0))</f>
        <v>6</v>
      </c>
      <c r="X49" s="169">
        <f t="shared" ca="1" si="6"/>
        <v>0</v>
      </c>
      <c r="AB49" s="312" t="str">
        <f t="shared" ca="1" si="7"/>
        <v>Cobalt</v>
      </c>
      <c r="AC49" s="169" t="str">
        <f t="shared" ca="1" si="3"/>
        <v>Cobalt</v>
      </c>
      <c r="AD49" s="169" t="str">
        <f t="shared" ca="1" si="4"/>
        <v>Anhui Hanrui New Material Co., Ltd.</v>
      </c>
    </row>
    <row r="50" spans="1:30" s="169" customFormat="1" ht="63.75">
      <c r="A50" s="154" t="s">
        <v>18358</v>
      </c>
      <c r="B50" s="302" t="str">
        <f ca="1">IF(LEN(A50)=0,"",INDEX('Smelter Look-up'!$A:$A,MATCH($A50,'Smelter Look-up'!$E:$E,0)))</f>
        <v>Nickel</v>
      </c>
      <c r="C50" s="151" t="str">
        <f ca="1">IF(LEN(A50)=0,"",INDEX('Smelter Look-up'!$C:$C,MATCH($A50,'Smelter Look-up'!$E:$E,0)))</f>
        <v>Murrin Murrin Nickel Cobalt Plant</v>
      </c>
      <c r="D50" s="148"/>
      <c r="E50" s="148" t="str">
        <f ca="1">IF(ISERROR($V50),"",OFFSET('Smelter Look-up'!$D$4,$V50-4,0)&amp;"")</f>
        <v>AUSTRALIA</v>
      </c>
      <c r="F50" s="148" t="str">
        <f ca="1">IF(ISERROR($V50),"",OFFSET('Smelter Look-up'!$E$4,$V50-4,0))</f>
        <v>CID003928</v>
      </c>
      <c r="G50" s="148" t="str">
        <f ca="1">IF(C50=$X$4,"Enter smelter details",IF(ISERROR($V50),"",OFFSET('Smelter Look-up'!$F$4,$V50-4,0)))</f>
        <v>RMI</v>
      </c>
      <c r="H50" s="204">
        <f ca="1">IF(ISERROR($V50),"",OFFSET('Smelter Look-up'!$G$4,$V50-4,0))</f>
        <v>0</v>
      </c>
      <c r="I50" s="205" t="str">
        <f ca="1">IF(ISERROR($V50),"",OFFSET('Smelter Look-up'!$H$4,$V50-4,0))</f>
        <v>Perth</v>
      </c>
      <c r="J50" s="205" t="str">
        <f ca="1">IF(ISERROR($V50),"",OFFSET('Smelter Look-up'!$I$4,$V50-4,0))</f>
        <v>Western Australia</v>
      </c>
      <c r="K50" s="149"/>
      <c r="L50" s="149"/>
      <c r="M50" s="149"/>
      <c r="N50" s="149"/>
      <c r="O50" s="149"/>
      <c r="P50" s="207"/>
      <c r="Q50" s="150"/>
      <c r="R50" s="148" t="str">
        <f ca="1">IF(ISERROR($V50),"",OFFSET('Smelter Look-up'!$C$4,$V50-4,0)&amp;"")</f>
        <v>Murrin Murrin Nickel Cobalt Plant</v>
      </c>
      <c r="S50" s="154" t="str">
        <f t="shared" ca="1" si="5"/>
        <v>AU</v>
      </c>
      <c r="T50" s="154" t="str">
        <f ca="1">IF(B50="","",IF(ISERROR(MATCH($J50,SorP!$B$1:$B$6261,0)),"",INDIRECT("'SorP'!$A$"&amp;MATCH($S50&amp;$J50,SorP!C:C,0))))</f>
        <v>AU-WA</v>
      </c>
      <c r="U50" s="167"/>
      <c r="V50" s="168">
        <f ca="1">IF(C50="",NA(),MATCH($B50&amp;$C50,'Smelter Look-up'!$J:$J,0))</f>
        <v>560</v>
      </c>
      <c r="X50" s="169">
        <f t="shared" ca="1" si="6"/>
        <v>0</v>
      </c>
      <c r="AB50" s="312" t="str">
        <f t="shared" ca="1" si="7"/>
        <v>Nickel</v>
      </c>
      <c r="AC50" s="169" t="str">
        <f t="shared" ca="1" si="3"/>
        <v>Nickel</v>
      </c>
      <c r="AD50" s="169" t="str">
        <f t="shared" ca="1" si="4"/>
        <v>Murrin Murrin Nickel Cobalt Plant</v>
      </c>
    </row>
    <row r="51" spans="1:30" s="169" customFormat="1" ht="153">
      <c r="A51" s="154" t="s">
        <v>18176</v>
      </c>
      <c r="B51" s="302" t="str">
        <f ca="1">IF(LEN(A51)=0,"",INDEX('Smelter Look-up'!$A:$A,MATCH($A51,'Smelter Look-up'!$E:$E,0)))</f>
        <v>Copper</v>
      </c>
      <c r="C51" s="151" t="str">
        <f ca="1">IF(LEN(A51)=0,"",INDEX('Smelter Look-up'!$C:$C,MATCH($A51,'Smelter Look-up'!$E:$E,0)))</f>
        <v>La Compagnie de Traitement des Rejets de Kingamyambo S.A. (Metalkol S.A.)</v>
      </c>
      <c r="D51" s="148"/>
      <c r="E51" s="148" t="str">
        <f ca="1">IF(ISERROR($V51),"",OFFSET('Smelter Look-up'!$D$4,$V51-4,0)&amp;"")</f>
        <v>CONGO, DEMOCRATIC REPUBLIC OF THE</v>
      </c>
      <c r="F51" s="148" t="str">
        <f ca="1">IF(ISERROR($V51),"",OFFSET('Smelter Look-up'!$E$4,$V51-4,0))</f>
        <v>CID003948</v>
      </c>
      <c r="G51" s="148" t="str">
        <f ca="1">IF(C51=$X$4,"Enter smelter details",IF(ISERROR($V51),"",OFFSET('Smelter Look-up'!$F$4,$V51-4,0)))</f>
        <v>RMI</v>
      </c>
      <c r="H51" s="204">
        <f ca="1">IF(ISERROR($V51),"",OFFSET('Smelter Look-up'!$G$4,$V51-4,0))</f>
        <v>0</v>
      </c>
      <c r="I51" s="205" t="str">
        <f ca="1">IF(ISERROR($V51),"",OFFSET('Smelter Look-up'!$H$4,$V51-4,0))</f>
        <v>Lubumbashi</v>
      </c>
      <c r="J51" s="205" t="str">
        <f ca="1">IF(ISERROR($V51),"",OFFSET('Smelter Look-up'!$I$4,$V51-4,0))</f>
        <v>Haut-Katanga</v>
      </c>
      <c r="K51" s="149"/>
      <c r="L51" s="149"/>
      <c r="M51" s="149"/>
      <c r="N51" s="149"/>
      <c r="O51" s="149"/>
      <c r="P51" s="207"/>
      <c r="Q51" s="150"/>
      <c r="R51" s="148" t="str">
        <f ca="1">IF(ISERROR($V51),"",OFFSET('Smelter Look-up'!$C$4,$V51-4,0)&amp;"")</f>
        <v>La Compagnie de Traitement des Rejets de Kingamyambo S.A. (Metalkol S.A.)</v>
      </c>
      <c r="S51" s="154" t="str">
        <f t="shared" ca="1" si="5"/>
        <v>CD</v>
      </c>
      <c r="T51" s="154" t="str">
        <f ca="1">IF(B51="","",IF(ISERROR(MATCH($J51,SorP!$B$1:$B$6261,0)),"",INDIRECT("'SorP'!$A$"&amp;MATCH($S51&amp;$J51,SorP!C:C,0))))</f>
        <v>CD-HK</v>
      </c>
      <c r="U51" s="167"/>
      <c r="V51" s="168">
        <f ca="1">IF(C51="",NA(),MATCH($B51&amp;$C51,'Smelter Look-up'!$J:$J,0))</f>
        <v>286</v>
      </c>
      <c r="X51" s="169">
        <f t="shared" ca="1" si="6"/>
        <v>0</v>
      </c>
      <c r="AB51" s="312" t="str">
        <f t="shared" ca="1" si="7"/>
        <v>Copper</v>
      </c>
      <c r="AC51" s="169" t="str">
        <f t="shared" ca="1" si="3"/>
        <v>Copper</v>
      </c>
      <c r="AD51" s="169" t="str">
        <f t="shared" ca="1" si="4"/>
        <v>La Compagnie de Traitement des Rejets de Kingamyambo S.A. (Metalkol S.A.)</v>
      </c>
    </row>
    <row r="52" spans="1:30" s="169" customFormat="1" ht="76.5">
      <c r="A52" s="154" t="s">
        <v>18335</v>
      </c>
      <c r="B52" s="302" t="str">
        <f ca="1">IF(LEN(A52)=0,"",INDEX('Smelter Look-up'!$A:$A,MATCH($A52,'Smelter Look-up'!$E:$E,0)))</f>
        <v>Nickel</v>
      </c>
      <c r="C52" s="151" t="str">
        <f ca="1">IF(LEN(A52)=0,"",INDEX('Smelter Look-up'!$C:$C,MATCH($A52,'Smelter Look-up'!$E:$E,0)))</f>
        <v>Dynatec Madagascar Company</v>
      </c>
      <c r="D52" s="148"/>
      <c r="E52" s="148" t="str">
        <f ca="1">IF(ISERROR($V52),"",OFFSET('Smelter Look-up'!$D$4,$V52-4,0)&amp;"")</f>
        <v>MADAGASCAR</v>
      </c>
      <c r="F52" s="148" t="str">
        <f ca="1">IF(ISERROR($V52),"",OFFSET('Smelter Look-up'!$E$4,$V52-4,0))</f>
        <v>CID003968</v>
      </c>
      <c r="G52" s="148" t="str">
        <f ca="1">IF(C52=$X$4,"Enter smelter details",IF(ISERROR($V52),"",OFFSET('Smelter Look-up'!$F$4,$V52-4,0)))</f>
        <v>RMI</v>
      </c>
      <c r="H52" s="204">
        <f ca="1">IF(ISERROR($V52),"",OFFSET('Smelter Look-up'!$G$4,$V52-4,0))</f>
        <v>0</v>
      </c>
      <c r="I52" s="205" t="str">
        <f ca="1">IF(ISERROR($V52),"",OFFSET('Smelter Look-up'!$H$4,$V52-4,0))</f>
        <v>Toamasina</v>
      </c>
      <c r="J52" s="205" t="str">
        <f ca="1">IF(ISERROR($V52),"",OFFSET('Smelter Look-up'!$I$4,$V52-4,0))</f>
        <v>Toamasina</v>
      </c>
      <c r="K52" s="149"/>
      <c r="L52" s="149"/>
      <c r="M52" s="149"/>
      <c r="N52" s="149"/>
      <c r="O52" s="149"/>
      <c r="P52" s="207"/>
      <c r="Q52" s="150"/>
      <c r="R52" s="148" t="str">
        <f ca="1">IF(ISERROR($V52),"",OFFSET('Smelter Look-up'!$C$4,$V52-4,0)&amp;"")</f>
        <v>Dynatec Madagascar Company</v>
      </c>
      <c r="S52" s="154" t="str">
        <f t="shared" ca="1" si="5"/>
        <v>MG</v>
      </c>
      <c r="T52" s="154" t="str">
        <f ca="1">IF(B52="","",IF(ISERROR(MATCH($J52,SorP!$B$1:$B$6261,0)),"",INDIRECT("'SorP'!$A$"&amp;MATCH($S52&amp;$J52,SorP!C:C,0))))</f>
        <v>MG-A</v>
      </c>
      <c r="U52" s="167"/>
      <c r="V52" s="168">
        <f ca="1">IF(C52="",NA(),MATCH($B52&amp;$C52,'Smelter Look-up'!$J:$J,0))</f>
        <v>518</v>
      </c>
      <c r="X52" s="169">
        <f t="shared" ca="1" si="6"/>
        <v>0</v>
      </c>
      <c r="AB52" s="312" t="str">
        <f t="shared" ca="1" si="7"/>
        <v>Nickel</v>
      </c>
      <c r="AC52" s="169" t="str">
        <f t="shared" ca="1" si="3"/>
        <v>Nickel</v>
      </c>
      <c r="AD52" s="169" t="str">
        <f t="shared" ca="1" si="4"/>
        <v>Dynatec Madagascar Company</v>
      </c>
    </row>
    <row r="53" spans="1:30" s="169" customFormat="1" ht="102">
      <c r="A53" s="154" t="s">
        <v>11794</v>
      </c>
      <c r="B53" s="302" t="str">
        <f ca="1">IF(LEN(A53)=0,"",INDEX('Smelter Look-up'!$A:$A,MATCH($A53,'Smelter Look-up'!$E:$E,0)))</f>
        <v>Cobalt</v>
      </c>
      <c r="C53" s="151" t="str">
        <f ca="1">IF(LEN(A53)=0,"",INDEX('Smelter Look-up'!$C:$C,MATCH($A53,'Smelter Look-up'!$E:$E,0)))</f>
        <v>Fujian Evergreen New Energy Technology Co., Ltd.</v>
      </c>
      <c r="D53" s="148"/>
      <c r="E53" s="148" t="str">
        <f ca="1">IF(ISERROR($V53),"",OFFSET('Smelter Look-up'!$D$4,$V53-4,0)&amp;"")</f>
        <v>CHINA</v>
      </c>
      <c r="F53" s="148" t="str">
        <f ca="1">IF(ISERROR($V53),"",OFFSET('Smelter Look-up'!$E$4,$V53-4,0))</f>
        <v>CID003974</v>
      </c>
      <c r="G53" s="148" t="str">
        <f ca="1">IF(C53=$X$4,"Enter smelter details",IF(ISERROR($V53),"",OFFSET('Smelter Look-up'!$F$4,$V53-4,0)))</f>
        <v>RMI</v>
      </c>
      <c r="H53" s="204">
        <f ca="1">IF(ISERROR($V53),"",OFFSET('Smelter Look-up'!$G$4,$V53-4,0))</f>
        <v>0</v>
      </c>
      <c r="I53" s="205" t="str">
        <f ca="1">IF(ISERROR($V53),"",OFFSET('Smelter Look-up'!$H$4,$V53-4,0))</f>
        <v>Longyan City</v>
      </c>
      <c r="J53" s="205" t="str">
        <f ca="1">IF(ISERROR($V53),"",OFFSET('Smelter Look-up'!$I$4,$V53-4,0))</f>
        <v>Fujian Sheng</v>
      </c>
      <c r="K53" s="149"/>
      <c r="L53" s="149"/>
      <c r="M53" s="149"/>
      <c r="N53" s="149"/>
      <c r="O53" s="149"/>
      <c r="P53" s="207"/>
      <c r="Q53" s="150"/>
      <c r="R53" s="148" t="str">
        <f ca="1">IF(ISERROR($V53),"",OFFSET('Smelter Look-up'!$C$4,$V53-4,0)&amp;"")</f>
        <v>Fujian Evergreen New Energy Technology Co., Ltd.</v>
      </c>
      <c r="S53" s="154" t="str">
        <f t="shared" ca="1" si="5"/>
        <v>CN</v>
      </c>
      <c r="T53" s="154" t="str">
        <f ca="1">IF(B53="","",IF(ISERROR(MATCH($J53,SorP!$B$1:$B$6261,0)),"",INDIRECT("'SorP'!$A$"&amp;MATCH($S53&amp;$J53,SorP!C:C,0))))</f>
        <v>CN-FJ</v>
      </c>
      <c r="U53" s="167"/>
      <c r="V53" s="168">
        <f ca="1">IF(C53="",NA(),MATCH($B53&amp;$C53,'Smelter Look-up'!$J:$J,0))</f>
        <v>34</v>
      </c>
      <c r="X53" s="169">
        <f t="shared" ca="1" si="6"/>
        <v>0</v>
      </c>
      <c r="AB53" s="312" t="str">
        <f t="shared" ca="1" si="7"/>
        <v>Cobalt</v>
      </c>
      <c r="AC53" s="169" t="str">
        <f t="shared" ca="1" si="3"/>
        <v>Cobalt</v>
      </c>
      <c r="AD53" s="169" t="str">
        <f t="shared" ca="1" si="4"/>
        <v>Fujian Evergreen New Energy Technology Co., Ltd.</v>
      </c>
    </row>
    <row r="54" spans="1:30" s="169" customFormat="1" ht="102">
      <c r="A54" s="154" t="s">
        <v>18344</v>
      </c>
      <c r="B54" s="302" t="str">
        <f ca="1">IF(LEN(A54)=0,"",INDEX('Smelter Look-up'!$A:$A,MATCH($A54,'Smelter Look-up'!$E:$E,0)))</f>
        <v>Nickel</v>
      </c>
      <c r="C54" s="151" t="str">
        <f ca="1">IF(LEN(A54)=0,"",INDEX('Smelter Look-up'!$C:$C,MATCH($A54,'Smelter Look-up'!$E:$E,0)))</f>
        <v>Hunan Brunp Recycling Technology Co., Ltd.</v>
      </c>
      <c r="D54" s="148"/>
      <c r="E54" s="148" t="str">
        <f ca="1">IF(ISERROR($V54),"",OFFSET('Smelter Look-up'!$D$4,$V54-4,0)&amp;"")</f>
        <v>CHINA</v>
      </c>
      <c r="F54" s="148" t="str">
        <f ca="1">IF(ISERROR($V54),"",OFFSET('Smelter Look-up'!$E$4,$V54-4,0))</f>
        <v>CID003975</v>
      </c>
      <c r="G54" s="148" t="str">
        <f ca="1">IF(C54=$X$4,"Enter smelter details",IF(ISERROR($V54),"",OFFSET('Smelter Look-up'!$F$4,$V54-4,0)))</f>
        <v>RMI</v>
      </c>
      <c r="H54" s="204">
        <f ca="1">IF(ISERROR($V54),"",OFFSET('Smelter Look-up'!$G$4,$V54-4,0))</f>
        <v>0</v>
      </c>
      <c r="I54" s="205" t="str">
        <f ca="1">IF(ISERROR($V54),"",OFFSET('Smelter Look-up'!$H$4,$V54-4,0))</f>
        <v>Changsha</v>
      </c>
      <c r="J54" s="205" t="str">
        <f ca="1">IF(ISERROR($V54),"",OFFSET('Smelter Look-up'!$I$4,$V54-4,0))</f>
        <v>Hunan Sheng</v>
      </c>
      <c r="K54" s="149"/>
      <c r="L54" s="149"/>
      <c r="M54" s="149"/>
      <c r="N54" s="149"/>
      <c r="O54" s="149"/>
      <c r="P54" s="207"/>
      <c r="Q54" s="150"/>
      <c r="R54" s="148" t="str">
        <f ca="1">IF(ISERROR($V54),"",OFFSET('Smelter Look-up'!$C$4,$V54-4,0)&amp;"")</f>
        <v>Hunan Brunp Recycling Technology Co., Ltd.</v>
      </c>
      <c r="S54" s="154" t="str">
        <f t="shared" ca="1" si="5"/>
        <v>CN</v>
      </c>
      <c r="T54" s="154" t="str">
        <f ca="1">IF(B54="","",IF(ISERROR(MATCH($J54,SorP!$B$1:$B$6261,0)),"",INDIRECT("'SorP'!$A$"&amp;MATCH($S54&amp;$J54,SorP!C:C,0))))</f>
        <v>CN-HN</v>
      </c>
      <c r="U54" s="167"/>
      <c r="V54" s="168">
        <f ca="1">IF(C54="",NA(),MATCH($B54&amp;$C54,'Smelter Look-up'!$J:$J,0))</f>
        <v>535</v>
      </c>
      <c r="X54" s="169">
        <f t="shared" ca="1" si="6"/>
        <v>0</v>
      </c>
      <c r="AB54" s="312" t="str">
        <f t="shared" ca="1" si="7"/>
        <v>Nickel</v>
      </c>
      <c r="AC54" s="169" t="str">
        <f t="shared" ca="1" si="3"/>
        <v>Nickel</v>
      </c>
      <c r="AD54" s="169" t="str">
        <f t="shared" ca="1" si="4"/>
        <v>Hunan Brunp Recycling Technology Co., Ltd.</v>
      </c>
    </row>
    <row r="55" spans="1:30" s="169" customFormat="1" ht="89.25">
      <c r="A55" s="154" t="s">
        <v>11799</v>
      </c>
      <c r="B55" s="302" t="str">
        <f ca="1">IF(LEN(A55)=0,"",INDEX('Smelter Look-up'!$A:$A,MATCH($A55,'Smelter Look-up'!$E:$E,0)))</f>
        <v>Cobalt</v>
      </c>
      <c r="C55" s="151" t="str">
        <f ca="1">IF(LEN(A55)=0,"",INDEX('Smelter Look-up'!$C:$C,MATCH($A55,'Smelter Look-up'!$E:$E,0)))</f>
        <v>Jiangxi Miracle Golden Tiger Cobalt Co. Ltd.</v>
      </c>
      <c r="D55" s="148"/>
      <c r="E55" s="148" t="str">
        <f ca="1">IF(ISERROR($V55),"",OFFSET('Smelter Look-up'!$D$4,$V55-4,0)&amp;"")</f>
        <v>CHINA</v>
      </c>
      <c r="F55" s="148" t="str">
        <f ca="1">IF(ISERROR($V55),"",OFFSET('Smelter Look-up'!$E$4,$V55-4,0))</f>
        <v>CID004003</v>
      </c>
      <c r="G55" s="148" t="str">
        <f ca="1">IF(C55=$X$4,"Enter smelter details",IF(ISERROR($V55),"",OFFSET('Smelter Look-up'!$F$4,$V55-4,0)))</f>
        <v>RMI</v>
      </c>
      <c r="H55" s="204">
        <f ca="1">IF(ISERROR($V55),"",OFFSET('Smelter Look-up'!$G$4,$V55-4,0))</f>
        <v>0</v>
      </c>
      <c r="I55" s="205" t="str">
        <f ca="1">IF(ISERROR($V55),"",OFFSET('Smelter Look-up'!$H$4,$V55-4,0))</f>
        <v>Ganzhou City</v>
      </c>
      <c r="J55" s="205" t="str">
        <f ca="1">IF(ISERROR($V55),"",OFFSET('Smelter Look-up'!$I$4,$V55-4,0))</f>
        <v>Jiangxi Sheng</v>
      </c>
      <c r="K55" s="149"/>
      <c r="L55" s="149"/>
      <c r="M55" s="149"/>
      <c r="N55" s="149"/>
      <c r="O55" s="149"/>
      <c r="P55" s="207"/>
      <c r="Q55" s="150"/>
      <c r="R55" s="148" t="str">
        <f ca="1">IF(ISERROR($V55),"",OFFSET('Smelter Look-up'!$C$4,$V55-4,0)&amp;"")</f>
        <v>Jiangxi Miracle Golden Tiger Cobalt Co. Ltd.</v>
      </c>
      <c r="S55" s="154" t="str">
        <f t="shared" ca="1" si="5"/>
        <v>CN</v>
      </c>
      <c r="T55" s="154" t="str">
        <f ca="1">IF(B55="","",IF(ISERROR(MATCH($J55,SorP!$B$1:$B$6261,0)),"",INDIRECT("'SorP'!$A$"&amp;MATCH($S55&amp;$J55,SorP!C:C,0))))</f>
        <v>CN-JX</v>
      </c>
      <c r="U55" s="167"/>
      <c r="V55" s="168">
        <f ca="1">IF(C55="",NA(),MATCH($B55&amp;$C55,'Smelter Look-up'!$J:$J,0))</f>
        <v>75</v>
      </c>
      <c r="X55" s="169">
        <f t="shared" ca="1" si="6"/>
        <v>0</v>
      </c>
      <c r="AB55" s="312" t="str">
        <f t="shared" ca="1" si="7"/>
        <v>Cobalt</v>
      </c>
      <c r="AC55" s="169" t="str">
        <f t="shared" ca="1" si="3"/>
        <v>Cobalt</v>
      </c>
      <c r="AD55" s="169" t="str">
        <f t="shared" ca="1" si="4"/>
        <v>Jiangxi Miracle Golden Tiger Cobalt Co. Ltd.</v>
      </c>
    </row>
    <row r="56" spans="1:30" s="169" customFormat="1" ht="76.5">
      <c r="A56" s="154" t="s">
        <v>18367</v>
      </c>
      <c r="B56" s="302" t="str">
        <f ca="1">IF(LEN(A56)=0,"",INDEX('Smelter Look-up'!$A:$A,MATCH($A56,'Smelter Look-up'!$E:$E,0)))</f>
        <v>Nickel</v>
      </c>
      <c r="C56" s="151" t="str">
        <f ca="1">IF(LEN(A56)=0,"",INDEX('Smelter Look-up'!$C:$C,MATCH($A56,'Smelter Look-up'!$E:$E,0)))</f>
        <v>PT HUAYUE NICKEL COBALT</v>
      </c>
      <c r="D56" s="148"/>
      <c r="E56" s="148" t="str">
        <f ca="1">IF(ISERROR($V56),"",OFFSET('Smelter Look-up'!$D$4,$V56-4,0)&amp;"")</f>
        <v>INDONESIA</v>
      </c>
      <c r="F56" s="148" t="str">
        <f ca="1">IF(ISERROR($V56),"",OFFSET('Smelter Look-up'!$E$4,$V56-4,0))</f>
        <v>CID004004</v>
      </c>
      <c r="G56" s="148" t="str">
        <f ca="1">IF(C56=$X$4,"Enter smelter details",IF(ISERROR($V56),"",OFFSET('Smelter Look-up'!$F$4,$V56-4,0)))</f>
        <v>RMI</v>
      </c>
      <c r="H56" s="204">
        <f ca="1">IF(ISERROR($V56),"",OFFSET('Smelter Look-up'!$G$4,$V56-4,0))</f>
        <v>0</v>
      </c>
      <c r="I56" s="205" t="str">
        <f ca="1">IF(ISERROR($V56),"",OFFSET('Smelter Look-up'!$H$4,$V56-4,0))</f>
        <v>Morowali Regency</v>
      </c>
      <c r="J56" s="205" t="str">
        <f ca="1">IF(ISERROR($V56),"",OFFSET('Smelter Look-up'!$I$4,$V56-4,0))</f>
        <v>Sulawesi Tengah</v>
      </c>
      <c r="K56" s="149"/>
      <c r="L56" s="149"/>
      <c r="M56" s="149"/>
      <c r="N56" s="149"/>
      <c r="O56" s="149"/>
      <c r="P56" s="207"/>
      <c r="Q56" s="150"/>
      <c r="R56" s="148" t="str">
        <f ca="1">IF(ISERROR($V56),"",OFFSET('Smelter Look-up'!$C$4,$V56-4,0)&amp;"")</f>
        <v>PT HUAYUE NICKEL COBALT</v>
      </c>
      <c r="S56" s="154" t="str">
        <f t="shared" ca="1" si="5"/>
        <v>ID</v>
      </c>
      <c r="T56" s="154" t="str">
        <f ca="1">IF(B56="","",IF(ISERROR(MATCH($J56,SorP!$B$1:$B$6261,0)),"",INDIRECT("'SorP'!$A$"&amp;MATCH($S56&amp;$J56,SorP!C:C,0))))</f>
        <v>ID-ST</v>
      </c>
      <c r="U56" s="167"/>
      <c r="V56" s="168">
        <f ca="1">IF(C56="",NA(),MATCH($B56&amp;$C56,'Smelter Look-up'!$J:$J,0))</f>
        <v>572</v>
      </c>
      <c r="X56" s="169">
        <f t="shared" ca="1" si="6"/>
        <v>0</v>
      </c>
      <c r="AB56" s="312" t="str">
        <f t="shared" ca="1" si="7"/>
        <v>Nickel</v>
      </c>
      <c r="AC56" s="169" t="str">
        <f t="shared" ca="1" si="3"/>
        <v>Nickel</v>
      </c>
      <c r="AD56" s="169" t="str">
        <f t="shared" ca="1" si="4"/>
        <v>PT HUAYUE NICKEL COBALT</v>
      </c>
    </row>
    <row r="57" spans="1:30" s="169" customFormat="1" ht="76.5">
      <c r="A57" s="154" t="s">
        <v>18362</v>
      </c>
      <c r="B57" s="302" t="str">
        <f ca="1">IF(LEN(A57)=0,"",INDEX('Smelter Look-up'!$A:$A,MATCH($A57,'Smelter Look-up'!$E:$E,0)))</f>
        <v>Nickel</v>
      </c>
      <c r="C57" s="151" t="str">
        <f ca="1">IF(LEN(A57)=0,"",INDEX('Smelter Look-up'!$C:$C,MATCH($A57,'Smelter Look-up'!$E:$E,0)))</f>
        <v>NORILSK NICKEL HARJAVALTA OY</v>
      </c>
      <c r="D57" s="148"/>
      <c r="E57" s="148" t="str">
        <f ca="1">IF(ISERROR($V57),"",OFFSET('Smelter Look-up'!$D$4,$V57-4,0)&amp;"")</f>
        <v>FINLAND</v>
      </c>
      <c r="F57" s="148" t="str">
        <f ca="1">IF(ISERROR($V57),"",OFFSET('Smelter Look-up'!$E$4,$V57-4,0))</f>
        <v>CID004008</v>
      </c>
      <c r="G57" s="148" t="str">
        <f ca="1">IF(C57=$X$4,"Enter smelter details",IF(ISERROR($V57),"",OFFSET('Smelter Look-up'!$F$4,$V57-4,0)))</f>
        <v>RMI</v>
      </c>
      <c r="H57" s="204">
        <f ca="1">IF(ISERROR($V57),"",OFFSET('Smelter Look-up'!$G$4,$V57-4,0))</f>
        <v>0</v>
      </c>
      <c r="I57" s="205" t="str">
        <f ca="1">IF(ISERROR($V57),"",OFFSET('Smelter Look-up'!$H$4,$V57-4,0))</f>
        <v>Harjavalta</v>
      </c>
      <c r="J57" s="205" t="str">
        <f ca="1">IF(ISERROR($V57),"",OFFSET('Smelter Look-up'!$I$4,$V57-4,0))</f>
        <v>Satakunta</v>
      </c>
      <c r="K57" s="149"/>
      <c r="L57" s="149"/>
      <c r="M57" s="149"/>
      <c r="N57" s="149"/>
      <c r="O57" s="149"/>
      <c r="P57" s="207"/>
      <c r="Q57" s="150"/>
      <c r="R57" s="148" t="str">
        <f ca="1">IF(ISERROR($V57),"",OFFSET('Smelter Look-up'!$C$4,$V57-4,0)&amp;"")</f>
        <v>NORILSK NICKEL HARJAVALTA OY</v>
      </c>
      <c r="S57" s="154" t="str">
        <f t="shared" ca="1" si="5"/>
        <v>FI</v>
      </c>
      <c r="T57" s="154" t="str">
        <f ca="1">IF(B57="","",IF(ISERROR(MATCH($J57,SorP!$B$1:$B$6261,0)),"",INDIRECT("'SorP'!$A$"&amp;MATCH($S57&amp;$J57,SorP!C:C,0))))</f>
        <v>FI-17</v>
      </c>
      <c r="U57" s="167"/>
      <c r="V57" s="168">
        <f ca="1">IF(C57="",NA(),MATCH($B57&amp;$C57,'Smelter Look-up'!$J:$J,0))</f>
        <v>566</v>
      </c>
      <c r="X57" s="169">
        <f t="shared" ca="1" si="6"/>
        <v>0</v>
      </c>
      <c r="AB57" s="312" t="str">
        <f t="shared" ca="1" si="7"/>
        <v>Nickel</v>
      </c>
      <c r="AC57" s="169" t="str">
        <f t="shared" ca="1" si="3"/>
        <v>Nickel</v>
      </c>
      <c r="AD57" s="169" t="str">
        <f t="shared" ca="1" si="4"/>
        <v>NORILSK NICKEL HARJAVALTA OY</v>
      </c>
    </row>
    <row r="58" spans="1:30" s="169" customFormat="1" ht="102">
      <c r="A58" s="154" t="s">
        <v>18360</v>
      </c>
      <c r="B58" s="302" t="str">
        <f ca="1">IF(LEN(A58)=0,"",INDEX('Smelter Look-up'!$A:$A,MATCH($A58,'Smelter Look-up'!$E:$E,0)))</f>
        <v>Nickel</v>
      </c>
      <c r="C58" s="151" t="str">
        <f ca="1">IF(LEN(A58)=0,"",INDEX('Smelter Look-up'!$C:$C,MATCH($A58,'Smelter Look-up'!$E:$E,0)))</f>
        <v>Niihama Nickel Refinery, Sumitomo Metal Mining</v>
      </c>
      <c r="D58" s="148"/>
      <c r="E58" s="148" t="str">
        <f ca="1">IF(ISERROR($V58),"",OFFSET('Smelter Look-up'!$D$4,$V58-4,0)&amp;"")</f>
        <v>JAPAN</v>
      </c>
      <c r="F58" s="148" t="str">
        <f ca="1">IF(ISERROR($V58),"",OFFSET('Smelter Look-up'!$E$4,$V58-4,0))</f>
        <v>CID004055</v>
      </c>
      <c r="G58" s="148" t="str">
        <f ca="1">IF(C58=$X$4,"Enter smelter details",IF(ISERROR($V58),"",OFFSET('Smelter Look-up'!$F$4,$V58-4,0)))</f>
        <v>RMI</v>
      </c>
      <c r="H58" s="204">
        <f ca="1">IF(ISERROR($V58),"",OFFSET('Smelter Look-up'!$G$4,$V58-4,0))</f>
        <v>0</v>
      </c>
      <c r="I58" s="205" t="str">
        <f ca="1">IF(ISERROR($V58),"",OFFSET('Smelter Look-up'!$H$4,$V58-4,0))</f>
        <v>Niihama</v>
      </c>
      <c r="J58" s="205" t="str">
        <f ca="1">IF(ISERROR($V58),"",OFFSET('Smelter Look-up'!$I$4,$V58-4,0))</f>
        <v>Ehime</v>
      </c>
      <c r="K58" s="149"/>
      <c r="L58" s="149"/>
      <c r="M58" s="149"/>
      <c r="N58" s="149"/>
      <c r="O58" s="149"/>
      <c r="P58" s="207"/>
      <c r="Q58" s="150"/>
      <c r="R58" s="148" t="str">
        <f ca="1">IF(ISERROR($V58),"",OFFSET('Smelter Look-up'!$C$4,$V58-4,0)&amp;"")</f>
        <v>Niihama Nickel Refinery, Sumitomo Metal Mining</v>
      </c>
      <c r="S58" s="154" t="str">
        <f t="shared" ca="1" si="5"/>
        <v>JP</v>
      </c>
      <c r="T58" s="154" t="str">
        <f ca="1">IF(B58="","",IF(ISERROR(MATCH($J58,SorP!$B$1:$B$6261,0)),"",INDIRECT("'SorP'!$A$"&amp;MATCH($S58&amp;$J58,SorP!C:C,0))))</f>
        <v>JP-38</v>
      </c>
      <c r="U58" s="167"/>
      <c r="V58" s="168">
        <f ca="1">IF(C58="",NA(),MATCH($B58&amp;$C58,'Smelter Look-up'!$J:$J,0))</f>
        <v>564</v>
      </c>
      <c r="X58" s="169">
        <f t="shared" ca="1" si="6"/>
        <v>0</v>
      </c>
      <c r="AB58" s="312" t="str">
        <f t="shared" ca="1" si="7"/>
        <v>Nickel</v>
      </c>
      <c r="AC58" s="169" t="str">
        <f t="shared" ca="1" si="3"/>
        <v>Nickel</v>
      </c>
      <c r="AD58" s="169" t="str">
        <f t="shared" ca="1" si="4"/>
        <v>Niihama Nickel Refinery, Sumitomo Metal Mining</v>
      </c>
    </row>
    <row r="59" spans="1:30" s="169" customFormat="1" ht="38.25">
      <c r="A59" s="154" t="s">
        <v>11861</v>
      </c>
      <c r="B59" s="302" t="str">
        <f ca="1">IF(LEN(A59)=0,"",INDEX('Smelter Look-up'!$A:$A,MATCH($A59,'Smelter Look-up'!$E:$E,0)))</f>
        <v>Cobalt</v>
      </c>
      <c r="C59" s="151" t="str">
        <f ca="1">IF(LEN(A59)=0,"",INDEX('Smelter Look-up'!$C:$C,MATCH($A59,'Smelter Look-up'!$E:$E,0)))</f>
        <v>Eti Bakir A.S</v>
      </c>
      <c r="D59" s="148"/>
      <c r="E59" s="148" t="str">
        <f ca="1">IF(ISERROR($V59),"",OFFSET('Smelter Look-up'!$D$4,$V59-4,0)&amp;"")</f>
        <v>TURKEY</v>
      </c>
      <c r="F59" s="148" t="str">
        <f ca="1">IF(ISERROR($V59),"",OFFSET('Smelter Look-up'!$E$4,$V59-4,0))</f>
        <v>CID004057</v>
      </c>
      <c r="G59" s="148" t="str">
        <f ca="1">IF(C59=$X$4,"Enter smelter details",IF(ISERROR($V59),"",OFFSET('Smelter Look-up'!$F$4,$V59-4,0)))</f>
        <v>RMI</v>
      </c>
      <c r="H59" s="204">
        <f ca="1">IF(ISERROR($V59),"",OFFSET('Smelter Look-up'!$G$4,$V59-4,0))</f>
        <v>0</v>
      </c>
      <c r="I59" s="205" t="str">
        <f ca="1">IF(ISERROR($V59),"",OFFSET('Smelter Look-up'!$H$4,$V59-4,0))</f>
        <v>Mardin</v>
      </c>
      <c r="J59" s="205" t="str">
        <f ca="1">IF(ISERROR($V59),"",OFFSET('Smelter Look-up'!$I$4,$V59-4,0))</f>
        <v>Mardin</v>
      </c>
      <c r="K59" s="149"/>
      <c r="L59" s="149"/>
      <c r="M59" s="149"/>
      <c r="N59" s="149"/>
      <c r="O59" s="149"/>
      <c r="P59" s="207"/>
      <c r="Q59" s="150"/>
      <c r="R59" s="148" t="str">
        <f ca="1">IF(ISERROR($V59),"",OFFSET('Smelter Look-up'!$C$4,$V59-4,0)&amp;"")</f>
        <v>Eti Bakir A.S</v>
      </c>
      <c r="S59" s="154" t="str">
        <f t="shared" ca="1" si="5"/>
        <v>Unknown</v>
      </c>
      <c r="T59" s="154" t="e">
        <f ca="1">IF(B59="","",IF(ISERROR(MATCH($J59,SorP!$B$1:$B$6261,0)),"",INDIRECT("'SorP'!$A$"&amp;MATCH($S59&amp;$J59,SorP!C:C,0))))</f>
        <v>#N/A</v>
      </c>
      <c r="U59" s="167"/>
      <c r="V59" s="168">
        <f ca="1">IF(C59="",NA(),MATCH($B59&amp;$C59,'Smelter Look-up'!$J:$J,0))</f>
        <v>26</v>
      </c>
      <c r="X59" s="169">
        <f t="shared" ca="1" si="6"/>
        <v>0</v>
      </c>
      <c r="AB59" s="312" t="str">
        <f t="shared" ca="1" si="7"/>
        <v>Cobalt</v>
      </c>
      <c r="AC59" s="169" t="str">
        <f t="shared" ca="1" si="3"/>
        <v>Cobalt</v>
      </c>
      <c r="AD59" s="169" t="str">
        <f t="shared" ca="1" si="4"/>
        <v>Eti Bakir A.S</v>
      </c>
    </row>
    <row r="60" spans="1:30" s="169" customFormat="1" ht="38.25">
      <c r="A60" s="154" t="s">
        <v>18154</v>
      </c>
      <c r="B60" s="302" t="str">
        <f ca="1">IF(LEN(A60)=0,"",INDEX('Smelter Look-up'!$A:$A,MATCH($A60,'Smelter Look-up'!$E:$E,0)))</f>
        <v>Copper</v>
      </c>
      <c r="C60" s="151" t="str">
        <f ca="1">IF(LEN(A60)=0,"",INDEX('Smelter Look-up'!$C:$C,MATCH($A60,'Smelter Look-up'!$E:$E,0)))</f>
        <v>Eti Bakir A.S</v>
      </c>
      <c r="D60" s="148"/>
      <c r="E60" s="148" t="str">
        <f ca="1">IF(ISERROR($V60),"",OFFSET('Smelter Look-up'!$D$4,$V60-4,0)&amp;"")</f>
        <v>TURKEY</v>
      </c>
      <c r="F60" s="148" t="str">
        <f ca="1">IF(ISERROR($V60),"",OFFSET('Smelter Look-up'!$E$4,$V60-4,0))</f>
        <v>CID004058</v>
      </c>
      <c r="G60" s="148" t="str">
        <f ca="1">IF(C60=$X$4,"Enter smelter details",IF(ISERROR($V60),"",OFFSET('Smelter Look-up'!$F$4,$V60-4,0)))</f>
        <v>RMI</v>
      </c>
      <c r="H60" s="204">
        <f ca="1">IF(ISERROR($V60),"",OFFSET('Smelter Look-up'!$G$4,$V60-4,0))</f>
        <v>0</v>
      </c>
      <c r="I60" s="205" t="str">
        <f ca="1">IF(ISERROR($V60),"",OFFSET('Smelter Look-up'!$H$4,$V60-4,0))</f>
        <v>Mardin</v>
      </c>
      <c r="J60" s="205" t="str">
        <f ca="1">IF(ISERROR($V60),"",OFFSET('Smelter Look-up'!$I$4,$V60-4,0))</f>
        <v>Mardin</v>
      </c>
      <c r="K60" s="149"/>
      <c r="L60" s="149"/>
      <c r="M60" s="149"/>
      <c r="N60" s="149"/>
      <c r="O60" s="149"/>
      <c r="P60" s="207"/>
      <c r="Q60" s="150"/>
      <c r="R60" s="148" t="str">
        <f ca="1">IF(ISERROR($V60),"",OFFSET('Smelter Look-up'!$C$4,$V60-4,0)&amp;"")</f>
        <v>Eti Bakir A.S</v>
      </c>
      <c r="S60" s="154" t="str">
        <f t="shared" ca="1" si="5"/>
        <v>Unknown</v>
      </c>
      <c r="T60" s="154" t="e">
        <f ca="1">IF(B60="","",IF(ISERROR(MATCH($J60,SorP!$B$1:$B$6261,0)),"",INDIRECT("'SorP'!$A$"&amp;MATCH($S60&amp;$J60,SorP!C:C,0))))</f>
        <v>#N/A</v>
      </c>
      <c r="U60" s="167"/>
      <c r="V60" s="168">
        <f ca="1">IF(C60="",NA(),MATCH($B60&amp;$C60,'Smelter Look-up'!$J:$J,0))</f>
        <v>239</v>
      </c>
      <c r="X60" s="169">
        <f t="shared" ca="1" si="6"/>
        <v>0</v>
      </c>
      <c r="AB60" s="312" t="str">
        <f t="shared" ca="1" si="7"/>
        <v>Copper</v>
      </c>
      <c r="AC60" s="169" t="str">
        <f t="shared" ca="1" si="3"/>
        <v>Copper</v>
      </c>
      <c r="AD60" s="169" t="str">
        <f t="shared" ca="1" si="4"/>
        <v>Eti Bakir A.S</v>
      </c>
    </row>
    <row r="61" spans="1:30" s="169" customFormat="1" ht="51">
      <c r="A61" s="154" t="s">
        <v>18209</v>
      </c>
      <c r="B61" s="302" t="str">
        <f ca="1">IF(LEN(A61)=0,"",INDEX('Smelter Look-up'!$A:$A,MATCH($A61,'Smelter Look-up'!$E:$E,0)))</f>
        <v>Copper</v>
      </c>
      <c r="C61" s="151" t="str">
        <f ca="1">IF(LEN(A61)=0,"",INDEX('Smelter Look-up'!$C:$C,MATCH($A61,'Smelter Look-up'!$E:$E,0)))</f>
        <v>Mutanda Mining SPRL</v>
      </c>
      <c r="D61" s="148"/>
      <c r="E61" s="148" t="str">
        <f ca="1">IF(ISERROR($V61),"",OFFSET('Smelter Look-up'!$D$4,$V61-4,0)&amp;"")</f>
        <v>CONGO, DEMOCRATIC REPUBLIC OF THE</v>
      </c>
      <c r="F61" s="148" t="str">
        <f ca="1">IF(ISERROR($V61),"",OFFSET('Smelter Look-up'!$E$4,$V61-4,0))</f>
        <v>CID004074</v>
      </c>
      <c r="G61" s="148" t="str">
        <f ca="1">IF(C61=$X$4,"Enter smelter details",IF(ISERROR($V61),"",OFFSET('Smelter Look-up'!$F$4,$V61-4,0)))</f>
        <v>RMI</v>
      </c>
      <c r="H61" s="204">
        <f ca="1">IF(ISERROR($V61),"",OFFSET('Smelter Look-up'!$G$4,$V61-4,0))</f>
        <v>0</v>
      </c>
      <c r="I61" s="205" t="str">
        <f ca="1">IF(ISERROR($V61),"",OFFSET('Smelter Look-up'!$H$4,$V61-4,0))</f>
        <v>Kolwezi</v>
      </c>
      <c r="J61" s="205" t="str">
        <f ca="1">IF(ISERROR($V61),"",OFFSET('Smelter Look-up'!$I$4,$V61-4,0))</f>
        <v>Lualaba</v>
      </c>
      <c r="K61" s="149"/>
      <c r="L61" s="149"/>
      <c r="M61" s="149"/>
      <c r="N61" s="149"/>
      <c r="O61" s="149"/>
      <c r="P61" s="207"/>
      <c r="Q61" s="150"/>
      <c r="R61" s="148" t="str">
        <f ca="1">IF(ISERROR($V61),"",OFFSET('Smelter Look-up'!$C$4,$V61-4,0)&amp;"")</f>
        <v>Mutanda Mining SPRL</v>
      </c>
      <c r="S61" s="154" t="str">
        <f t="shared" ca="1" si="5"/>
        <v>CD</v>
      </c>
      <c r="T61" s="154" t="str">
        <f ca="1">IF(B61="","",IF(ISERROR(MATCH($J61,SorP!$B$1:$B$6261,0)),"",INDIRECT("'SorP'!$A$"&amp;MATCH($S61&amp;$J61,SorP!C:C,0))))</f>
        <v>CD-LU</v>
      </c>
      <c r="U61" s="167"/>
      <c r="V61" s="168">
        <f ca="1">IF(C61="",NA(),MATCH($B61&amp;$C61,'Smelter Look-up'!$J:$J,0))</f>
        <v>316</v>
      </c>
      <c r="X61" s="169">
        <f t="shared" ca="1" si="6"/>
        <v>0</v>
      </c>
      <c r="AB61" s="312" t="str">
        <f t="shared" ca="1" si="7"/>
        <v>Copper</v>
      </c>
      <c r="AC61" s="169" t="str">
        <f t="shared" ca="1" si="3"/>
        <v>Copper</v>
      </c>
      <c r="AD61" s="169" t="str">
        <f t="shared" ca="1" si="4"/>
        <v>Mutanda Mining SPRL</v>
      </c>
    </row>
    <row r="62" spans="1:30" s="169" customFormat="1" ht="63.75">
      <c r="A62" s="154" t="s">
        <v>18242</v>
      </c>
      <c r="B62" s="302" t="str">
        <f ca="1">IF(LEN(A62)=0,"",INDEX('Smelter Look-up'!$A:$A,MATCH($A62,'Smelter Look-up'!$E:$E,0)))</f>
        <v>Copper</v>
      </c>
      <c r="C62" s="151" t="str">
        <f ca="1">IF(LEN(A62)=0,"",INDEX('Smelter Look-up'!$C:$C,MATCH($A62,'Smelter Look-up'!$E:$E,0)))</f>
        <v>Vedanta Limited-Sterlite Copper</v>
      </c>
      <c r="D62" s="148"/>
      <c r="E62" s="148" t="str">
        <f ca="1">IF(ISERROR($V62),"",OFFSET('Smelter Look-up'!$D$4,$V62-4,0)&amp;"")</f>
        <v>INDIA</v>
      </c>
      <c r="F62" s="148" t="str">
        <f ca="1">IF(ISERROR($V62),"",OFFSET('Smelter Look-up'!$E$4,$V62-4,0))</f>
        <v>CID004228</v>
      </c>
      <c r="G62" s="148" t="str">
        <f ca="1">IF(C62=$X$4,"Enter smelter details",IF(ISERROR($V62),"",OFFSET('Smelter Look-up'!$F$4,$V62-4,0)))</f>
        <v>RMI</v>
      </c>
      <c r="H62" s="204">
        <f ca="1">IF(ISERROR($V62),"",OFFSET('Smelter Look-up'!$G$4,$V62-4,0))</f>
        <v>0</v>
      </c>
      <c r="I62" s="205" t="str">
        <f ca="1">IF(ISERROR($V62),"",OFFSET('Smelter Look-up'!$H$4,$V62-4,0))</f>
        <v>Silvassa</v>
      </c>
      <c r="J62" s="205" t="str">
        <f ca="1">IF(ISERROR($V62),"",OFFSET('Smelter Look-up'!$I$4,$V62-4,0))</f>
        <v>Dādra and Nagar Haveli and Damān and Diu</v>
      </c>
      <c r="K62" s="149"/>
      <c r="L62" s="149"/>
      <c r="M62" s="149"/>
      <c r="N62" s="149"/>
      <c r="O62" s="149"/>
      <c r="P62" s="207"/>
      <c r="Q62" s="150"/>
      <c r="R62" s="148" t="str">
        <f ca="1">IF(ISERROR($V62),"",OFFSET('Smelter Look-up'!$C$4,$V62-4,0)&amp;"")</f>
        <v>Vedanta Limited-Sterlite Copper</v>
      </c>
      <c r="S62" s="154" t="str">
        <f t="shared" ca="1" si="5"/>
        <v>IN</v>
      </c>
      <c r="T62" s="154" t="str">
        <f ca="1">IF(B62="","",IF(ISERROR(MATCH($J62,SorP!$B$1:$B$6261,0)),"",INDIRECT("'SorP'!$A$"&amp;MATCH($S62&amp;$J62,SorP!C:C,0))))</f>
        <v>IN-DH</v>
      </c>
      <c r="U62" s="167"/>
      <c r="V62" s="168">
        <f ca="1">IF(C62="",NA(),MATCH($B62&amp;$C62,'Smelter Look-up'!$J:$J,0))</f>
        <v>369</v>
      </c>
      <c r="X62" s="169">
        <f t="shared" ca="1" si="6"/>
        <v>0</v>
      </c>
      <c r="AB62" s="312" t="str">
        <f t="shared" ca="1" si="7"/>
        <v>Copper</v>
      </c>
      <c r="AC62" s="169" t="str">
        <f t="shared" ca="1" si="3"/>
        <v>Copper</v>
      </c>
      <c r="AD62" s="169" t="str">
        <f t="shared" ca="1" si="4"/>
        <v>Vedanta Limited-Sterlite Copper</v>
      </c>
    </row>
    <row r="63" spans="1:30" s="169" customFormat="1" ht="76.5">
      <c r="A63" s="154" t="s">
        <v>18212</v>
      </c>
      <c r="B63" s="302" t="str">
        <f ca="1">IF(LEN(A63)=0,"",INDEX('Smelter Look-up'!$A:$A,MATCH($A63,'Smelter Look-up'!$E:$E,0)))</f>
        <v>Copper</v>
      </c>
      <c r="C63" s="151" t="str">
        <f ca="1">IF(LEN(A63)=0,"",INDEX('Smelter Look-up'!$C:$C,MATCH($A63,'Smelter Look-up'!$E:$E,0)))</f>
        <v>NKANA COPPER REFINERY - Nkana (Kitwe)</v>
      </c>
      <c r="D63" s="148"/>
      <c r="E63" s="148" t="str">
        <f ca="1">IF(ISERROR($V63),"",OFFSET('Smelter Look-up'!$D$4,$V63-4,0)&amp;"")</f>
        <v>ZAMBIA</v>
      </c>
      <c r="F63" s="148" t="str">
        <f ca="1">IF(ISERROR($V63),"",OFFSET('Smelter Look-up'!$E$4,$V63-4,0))</f>
        <v>CID004387</v>
      </c>
      <c r="G63" s="148" t="str">
        <f ca="1">IF(C63=$X$4,"Enter smelter details",IF(ISERROR($V63),"",OFFSET('Smelter Look-up'!$F$4,$V63-4,0)))</f>
        <v>RMI</v>
      </c>
      <c r="H63" s="204">
        <f ca="1">IF(ISERROR($V63),"",OFFSET('Smelter Look-up'!$G$4,$V63-4,0))</f>
        <v>0</v>
      </c>
      <c r="I63" s="205" t="str">
        <f ca="1">IF(ISERROR($V63),"",OFFSET('Smelter Look-up'!$H$4,$V63-4,0))</f>
        <v>Kitwe</v>
      </c>
      <c r="J63" s="205" t="str">
        <f ca="1">IF(ISERROR($V63),"",OFFSET('Smelter Look-up'!$I$4,$V63-4,0))</f>
        <v>Copperbelt</v>
      </c>
      <c r="K63" s="149"/>
      <c r="L63" s="149"/>
      <c r="M63" s="149"/>
      <c r="N63" s="149"/>
      <c r="O63" s="149"/>
      <c r="P63" s="207"/>
      <c r="Q63" s="150"/>
      <c r="R63" s="148" t="str">
        <f ca="1">IF(ISERROR($V63),"",OFFSET('Smelter Look-up'!$C$4,$V63-4,0)&amp;"")</f>
        <v>NKANA COPPER REFINERY - Nkana (Kitwe)</v>
      </c>
      <c r="S63" s="154" t="str">
        <f t="shared" ca="1" si="5"/>
        <v>ZM</v>
      </c>
      <c r="T63" s="154" t="str">
        <f ca="1">IF(B63="","",IF(ISERROR(MATCH($J63,SorP!$B$1:$B$6261,0)),"",INDIRECT("'SorP'!$A$"&amp;MATCH($S63&amp;$J63,SorP!C:C,0))))</f>
        <v>ZM-08</v>
      </c>
      <c r="U63" s="167"/>
      <c r="V63" s="168">
        <f ca="1">IF(C63="",NA(),MATCH($B63&amp;$C63,'Smelter Look-up'!$J:$J,0))</f>
        <v>323</v>
      </c>
      <c r="X63" s="169">
        <f t="shared" ref="X63:X126" ca="1" si="8">IF(AND(C63="Smelter not listed",OR(LEN(D63)=0,LEN(E63)=0)),1,0)</f>
        <v>0</v>
      </c>
      <c r="AB63" s="312" t="str">
        <f t="shared" ca="1" si="7"/>
        <v>Copper</v>
      </c>
      <c r="AC63" s="169" t="str">
        <f t="shared" ca="1" si="3"/>
        <v>Copper</v>
      </c>
      <c r="AD63" s="169" t="str">
        <f t="shared" ca="1" si="4"/>
        <v>NKANA COPPER REFINERY - Nkana (Kitwe)</v>
      </c>
    </row>
    <row r="64" spans="1:30" s="169" customFormat="1" ht="63.75">
      <c r="A64" s="154" t="s">
        <v>11868</v>
      </c>
      <c r="B64" s="302" t="str">
        <f ca="1">IF(LEN(A64)=0,"",INDEX('Smelter Look-up'!$A:$A,MATCH($A64,'Smelter Look-up'!$E:$E,0)))</f>
        <v>Cobalt</v>
      </c>
      <c r="C64" s="151" t="str">
        <f ca="1">IF(LEN(A64)=0,"",INDEX('Smelter Look-up'!$C:$C,MATCH($A64,'Smelter Look-up'!$E:$E,0)))</f>
        <v>Lianyou Resources Co., Ltd.</v>
      </c>
      <c r="D64" s="148"/>
      <c r="E64" s="148" t="str">
        <f ca="1">IF(ISERROR($V64),"",OFFSET('Smelter Look-up'!$D$4,$V64-4,0)&amp;"")</f>
        <v>TAIWAN, PROVINCE OF CHINA</v>
      </c>
      <c r="F64" s="148" t="str">
        <f ca="1">IF(ISERROR($V64),"",OFFSET('Smelter Look-up'!$E$4,$V64-4,0))</f>
        <v>CID004393</v>
      </c>
      <c r="G64" s="148" t="str">
        <f ca="1">IF(C64=$X$4,"Enter smelter details",IF(ISERROR($V64),"",OFFSET('Smelter Look-up'!$F$4,$V64-4,0)))</f>
        <v>RMI</v>
      </c>
      <c r="H64" s="204">
        <f ca="1">IF(ISERROR($V64),"",OFFSET('Smelter Look-up'!$G$4,$V64-4,0))</f>
        <v>0</v>
      </c>
      <c r="I64" s="205" t="str">
        <f ca="1">IF(ISERROR($V64),"",OFFSET('Smelter Look-up'!$H$4,$V64-4,0))</f>
        <v>Wujie</v>
      </c>
      <c r="J64" s="205" t="str">
        <f ca="1">IF(ISERROR($V64),"",OFFSET('Smelter Look-up'!$I$4,$V64-4,0))</f>
        <v>Yilan</v>
      </c>
      <c r="K64" s="149"/>
      <c r="L64" s="149"/>
      <c r="M64" s="149"/>
      <c r="N64" s="149"/>
      <c r="O64" s="149"/>
      <c r="P64" s="207"/>
      <c r="Q64" s="150"/>
      <c r="R64" s="148" t="str">
        <f ca="1">IF(ISERROR($V64),"",OFFSET('Smelter Look-up'!$C$4,$V64-4,0)&amp;"")</f>
        <v>Lianyou Resources Co., Ltd.</v>
      </c>
      <c r="S64" s="154" t="str">
        <f t="shared" ref="S64:S127" ca="1" si="9">IF(B64="","",IF(ISERROR(MATCH($E64,CL,0)),"Unknown",INDIRECT("'C'!$A$"&amp;MATCH($E64,CL,0)+1)))</f>
        <v>TW</v>
      </c>
      <c r="T64" s="154" t="str">
        <f ca="1">IF(B64="","",IF(ISERROR(MATCH($J64,SorP!$B$1:$B$6261,0)),"",INDIRECT("'SorP'!$A$"&amp;MATCH($S64&amp;$J64,SorP!C:C,0))))</f>
        <v>TW-ILA</v>
      </c>
      <c r="U64" s="167"/>
      <c r="V64" s="168">
        <f ca="1">IF(C64="",NA(),MATCH($B64&amp;$C64,'Smelter Look-up'!$J:$J,0))</f>
        <v>94</v>
      </c>
      <c r="X64" s="169">
        <f t="shared" ca="1" si="8"/>
        <v>0</v>
      </c>
      <c r="AB64" s="312" t="str">
        <f t="shared" ca="1" si="7"/>
        <v>Cobalt</v>
      </c>
      <c r="AC64" s="169" t="str">
        <f t="shared" ca="1" si="3"/>
        <v>Cobalt</v>
      </c>
      <c r="AD64" s="169" t="str">
        <f t="shared" ca="1" si="4"/>
        <v>Lianyou Resources Co., Ltd.</v>
      </c>
    </row>
    <row r="65" spans="1:30" s="169" customFormat="1" ht="51">
      <c r="A65" s="154" t="s">
        <v>18166</v>
      </c>
      <c r="B65" s="302" t="str">
        <f ca="1">IF(LEN(A65)=0,"",INDEX('Smelter Look-up'!$A:$A,MATCH($A65,'Smelter Look-up'!$E:$E,0)))</f>
        <v>Copper</v>
      </c>
      <c r="C65" s="151" t="str">
        <f ca="1">IF(LEN(A65)=0,"",INDEX('Smelter Look-up'!$C:$C,MATCH($A65,'Smelter Look-up'!$E:$E,0)))</f>
        <v>Kamoto Copper Company</v>
      </c>
      <c r="D65" s="148"/>
      <c r="E65" s="148" t="str">
        <f ca="1">IF(ISERROR($V65),"",OFFSET('Smelter Look-up'!$D$4,$V65-4,0)&amp;"")</f>
        <v>CONGO, DEMOCRATIC REPUBLIC OF THE</v>
      </c>
      <c r="F65" s="148" t="str">
        <f ca="1">IF(ISERROR($V65),"",OFFSET('Smelter Look-up'!$E$4,$V65-4,0))</f>
        <v>CID004394</v>
      </c>
      <c r="G65" s="148" t="str">
        <f ca="1">IF(C65=$X$4,"Enter smelter details",IF(ISERROR($V65),"",OFFSET('Smelter Look-up'!$F$4,$V65-4,0)))</f>
        <v>RMI</v>
      </c>
      <c r="H65" s="204">
        <f ca="1">IF(ISERROR($V65),"",OFFSET('Smelter Look-up'!$G$4,$V65-4,0))</f>
        <v>0</v>
      </c>
      <c r="I65" s="205" t="str">
        <f ca="1">IF(ISERROR($V65),"",OFFSET('Smelter Look-up'!$H$4,$V65-4,0))</f>
        <v>Kolwezi</v>
      </c>
      <c r="J65" s="205" t="str">
        <f ca="1">IF(ISERROR($V65),"",OFFSET('Smelter Look-up'!$I$4,$V65-4,0))</f>
        <v>Lualaba</v>
      </c>
      <c r="K65" s="149"/>
      <c r="L65" s="149"/>
      <c r="M65" s="149"/>
      <c r="N65" s="149"/>
      <c r="O65" s="149"/>
      <c r="P65" s="207"/>
      <c r="Q65" s="150"/>
      <c r="R65" s="148" t="str">
        <f ca="1">IF(ISERROR($V65),"",OFFSET('Smelter Look-up'!$C$4,$V65-4,0)&amp;"")</f>
        <v>Kamoto Copper Company</v>
      </c>
      <c r="S65" s="154" t="str">
        <f t="shared" ca="1" si="9"/>
        <v>CD</v>
      </c>
      <c r="T65" s="154" t="str">
        <f ca="1">IF(B65="","",IF(ISERROR(MATCH($J65,SorP!$B$1:$B$6261,0)),"",INDIRECT("'SorP'!$A$"&amp;MATCH($S65&amp;$J65,SorP!C:C,0))))</f>
        <v>CD-LU</v>
      </c>
      <c r="U65" s="167"/>
      <c r="V65" s="168">
        <f ca="1">IF(C65="",NA(),MATCH($B65&amp;$C65,'Smelter Look-up'!$J:$J,0))</f>
        <v>270</v>
      </c>
      <c r="X65" s="169">
        <f t="shared" ca="1" si="8"/>
        <v>0</v>
      </c>
      <c r="AB65" s="312" t="str">
        <f t="shared" ca="1" si="7"/>
        <v>Copper</v>
      </c>
      <c r="AC65" s="169" t="str">
        <f t="shared" ca="1" si="3"/>
        <v>Copper</v>
      </c>
      <c r="AD65" s="169" t="str">
        <f t="shared" ca="1" si="4"/>
        <v>Kamoto Copper Company</v>
      </c>
    </row>
    <row r="66" spans="1:30" s="169" customFormat="1" ht="89.25">
      <c r="A66" s="154" t="s">
        <v>18340</v>
      </c>
      <c r="B66" s="302" t="str">
        <f ca="1">IF(LEN(A66)=0,"",INDEX('Smelter Look-up'!$A:$A,MATCH($A66,'Smelter Look-up'!$E:$E,0)))</f>
        <v>Nickel</v>
      </c>
      <c r="C66" s="151" t="str">
        <f ca="1">IF(LEN(A66)=0,"",INDEX('Smelter Look-up'!$C:$C,MATCH($A66,'Smelter Look-up'!$E:$E,0)))</f>
        <v>Guangxi Yinyi Advanced Material Co., Ltd.</v>
      </c>
      <c r="D66" s="148"/>
      <c r="E66" s="148" t="str">
        <f ca="1">IF(ISERROR($V66),"",OFFSET('Smelter Look-up'!$D$4,$V66-4,0)&amp;"")</f>
        <v>CHINA</v>
      </c>
      <c r="F66" s="148" t="str">
        <f ca="1">IF(ISERROR($V66),"",OFFSET('Smelter Look-up'!$E$4,$V66-4,0))</f>
        <v>CID004395</v>
      </c>
      <c r="G66" s="148" t="str">
        <f ca="1">IF(C66=$X$4,"Enter smelter details",IF(ISERROR($V66),"",OFFSET('Smelter Look-up'!$F$4,$V66-4,0)))</f>
        <v>RMI</v>
      </c>
      <c r="H66" s="204">
        <f ca="1">IF(ISERROR($V66),"",OFFSET('Smelter Look-up'!$G$4,$V66-4,0))</f>
        <v>0</v>
      </c>
      <c r="I66" s="205" t="str">
        <f ca="1">IF(ISERROR($V66),"",OFFSET('Smelter Look-up'!$H$4,$V66-4,0))</f>
        <v>Yulin</v>
      </c>
      <c r="J66" s="205" t="str">
        <f ca="1">IF(ISERROR($V66),"",OFFSET('Smelter Look-up'!$I$4,$V66-4,0))</f>
        <v>Guangxi Zhuangzu Zizhiqu</v>
      </c>
      <c r="K66" s="149"/>
      <c r="L66" s="149"/>
      <c r="M66" s="149"/>
      <c r="N66" s="149"/>
      <c r="O66" s="149"/>
      <c r="P66" s="207"/>
      <c r="Q66" s="150"/>
      <c r="R66" s="148" t="str">
        <f ca="1">IF(ISERROR($V66),"",OFFSET('Smelter Look-up'!$C$4,$V66-4,0)&amp;"")</f>
        <v>Guangxi Yinyi Advanced Material Co., Ltd.</v>
      </c>
      <c r="S66" s="154" t="str">
        <f t="shared" ca="1" si="9"/>
        <v>CN</v>
      </c>
      <c r="T66" s="154" t="str">
        <f ca="1">IF(B66="","",IF(ISERROR(MATCH($J66,SorP!$B$1:$B$6261,0)),"",INDIRECT("'SorP'!$A$"&amp;MATCH($S66&amp;$J66,SorP!C:C,0))))</f>
        <v>CN-GX</v>
      </c>
      <c r="U66" s="167"/>
      <c r="V66" s="168">
        <f ca="1">IF(C66="",NA(),MATCH($B66&amp;$C66,'Smelter Look-up'!$J:$J,0))</f>
        <v>530</v>
      </c>
      <c r="X66" s="169">
        <f t="shared" ca="1" si="8"/>
        <v>0</v>
      </c>
      <c r="AB66" s="312" t="str">
        <f t="shared" ca="1" si="7"/>
        <v>Nickel</v>
      </c>
      <c r="AC66" s="169" t="str">
        <f t="shared" ca="1" si="3"/>
        <v>Nickel</v>
      </c>
      <c r="AD66" s="169" t="str">
        <f t="shared" ca="1" si="4"/>
        <v>Guangxi Yinyi Advanced Material Co., Ltd.</v>
      </c>
    </row>
    <row r="67" spans="1:30" s="169" customFormat="1" ht="89.25">
      <c r="A67" s="154" t="s">
        <v>18353</v>
      </c>
      <c r="B67" s="302" t="str">
        <f ca="1">IF(LEN(A67)=0,"",INDEX('Smelter Look-up'!$A:$A,MATCH($A67,'Smelter Look-up'!$E:$E,0)))</f>
        <v>Nickel</v>
      </c>
      <c r="C67" s="151" t="str">
        <f ca="1">IF(LEN(A67)=0,"",INDEX('Smelter Look-up'!$C:$C,MATCH($A67,'Smelter Look-up'!$E:$E,0)))</f>
        <v>Jiangxi Miracle Golden Tiger Cobalt Co. Ltd.</v>
      </c>
      <c r="D67" s="148"/>
      <c r="E67" s="148" t="str">
        <f ca="1">IF(ISERROR($V67),"",OFFSET('Smelter Look-up'!$D$4,$V67-4,0)&amp;"")</f>
        <v>CHINA</v>
      </c>
      <c r="F67" s="148" t="str">
        <f ca="1">IF(ISERROR($V67),"",OFFSET('Smelter Look-up'!$E$4,$V67-4,0))</f>
        <v>CID004398</v>
      </c>
      <c r="G67" s="148" t="str">
        <f ca="1">IF(C67=$X$4,"Enter smelter details",IF(ISERROR($V67),"",OFFSET('Smelter Look-up'!$F$4,$V67-4,0)))</f>
        <v>RMI</v>
      </c>
      <c r="H67" s="204">
        <f ca="1">IF(ISERROR($V67),"",OFFSET('Smelter Look-up'!$G$4,$V67-4,0))</f>
        <v>0</v>
      </c>
      <c r="I67" s="205" t="str">
        <f ca="1">IF(ISERROR($V67),"",OFFSET('Smelter Look-up'!$H$4,$V67-4,0))</f>
        <v>Ganzhou City</v>
      </c>
      <c r="J67" s="205" t="str">
        <f ca="1">IF(ISERROR($V67),"",OFFSET('Smelter Look-up'!$I$4,$V67-4,0))</f>
        <v>Jiangxi Sheng</v>
      </c>
      <c r="K67" s="149"/>
      <c r="L67" s="149"/>
      <c r="M67" s="149"/>
      <c r="N67" s="149"/>
      <c r="O67" s="149"/>
      <c r="P67" s="207"/>
      <c r="Q67" s="150"/>
      <c r="R67" s="148" t="str">
        <f ca="1">IF(ISERROR($V67),"",OFFSET('Smelter Look-up'!$C$4,$V67-4,0)&amp;"")</f>
        <v>Jiangxi Miracle Golden Tiger Cobalt Co. Ltd.</v>
      </c>
      <c r="S67" s="154" t="str">
        <f t="shared" ca="1" si="9"/>
        <v>CN</v>
      </c>
      <c r="T67" s="154" t="str">
        <f ca="1">IF(B67="","",IF(ISERROR(MATCH($J67,SorP!$B$1:$B$6261,0)),"",INDIRECT("'SorP'!$A$"&amp;MATCH($S67&amp;$J67,SorP!C:C,0))))</f>
        <v>CN-JX</v>
      </c>
      <c r="U67" s="167"/>
      <c r="V67" s="168">
        <f ca="1">IF(C67="",NA(),MATCH($B67&amp;$C67,'Smelter Look-up'!$J:$J,0))</f>
        <v>547</v>
      </c>
      <c r="X67" s="169">
        <f t="shared" ca="1" si="8"/>
        <v>0</v>
      </c>
      <c r="AB67" s="312" t="str">
        <f t="shared" ca="1" si="7"/>
        <v>Nickel</v>
      </c>
      <c r="AC67" s="169" t="str">
        <f t="shared" ca="1" si="3"/>
        <v>Nickel</v>
      </c>
      <c r="AD67" s="169" t="str">
        <f t="shared" ca="1" si="4"/>
        <v>Jiangxi Miracle Golden Tiger Cobalt Co. Ltd.</v>
      </c>
    </row>
    <row r="68" spans="1:30" s="169" customFormat="1" ht="76.5">
      <c r="A68" s="154" t="s">
        <v>18365</v>
      </c>
      <c r="B68" s="302" t="str">
        <f ca="1">IF(LEN(A68)=0,"",INDEX('Smelter Look-up'!$A:$A,MATCH($A68,'Smelter Look-up'!$E:$E,0)))</f>
        <v>Nickel</v>
      </c>
      <c r="C68" s="151" t="str">
        <f ca="1">IF(LEN(A68)=0,"",INDEX('Smelter Look-up'!$C:$C,MATCH($A68,'Smelter Look-up'!$E:$E,0)))</f>
        <v>PT Halmahera Persada Lygend</v>
      </c>
      <c r="D68" s="148"/>
      <c r="E68" s="148" t="str">
        <f ca="1">IF(ISERROR($V68),"",OFFSET('Smelter Look-up'!$D$4,$V68-4,0)&amp;"")</f>
        <v>INDONESIA</v>
      </c>
      <c r="F68" s="148" t="str">
        <f ca="1">IF(ISERROR($V68),"",OFFSET('Smelter Look-up'!$E$4,$V68-4,0))</f>
        <v>CID004453</v>
      </c>
      <c r="G68" s="148" t="str">
        <f ca="1">IF(C68=$X$4,"Enter smelter details",IF(ISERROR($V68),"",OFFSET('Smelter Look-up'!$F$4,$V68-4,0)))</f>
        <v>RMI</v>
      </c>
      <c r="H68" s="204">
        <f ca="1">IF(ISERROR($V68),"",OFFSET('Smelter Look-up'!$G$4,$V68-4,0))</f>
        <v>0</v>
      </c>
      <c r="I68" s="205" t="str">
        <f ca="1">IF(ISERROR($V68),"",OFFSET('Smelter Look-up'!$H$4,$V68-4,0))</f>
        <v>Kabupaten Halmahera Selatan</v>
      </c>
      <c r="J68" s="205" t="str">
        <f ca="1">IF(ISERROR($V68),"",OFFSET('Smelter Look-up'!$I$4,$V68-4,0))</f>
        <v>Maluku Utara</v>
      </c>
      <c r="K68" s="149"/>
      <c r="L68" s="149"/>
      <c r="M68" s="149"/>
      <c r="N68" s="149"/>
      <c r="O68" s="149"/>
      <c r="P68" s="207"/>
      <c r="Q68" s="150"/>
      <c r="R68" s="148" t="str">
        <f ca="1">IF(ISERROR($V68),"",OFFSET('Smelter Look-up'!$C$4,$V68-4,0)&amp;"")</f>
        <v>PT Halmahera Persada Lygend</v>
      </c>
      <c r="S68" s="154" t="str">
        <f t="shared" ca="1" si="9"/>
        <v>ID</v>
      </c>
      <c r="T68" s="154" t="str">
        <f ca="1">IF(B68="","",IF(ISERROR(MATCH($J68,SorP!$B$1:$B$6261,0)),"",INDIRECT("'SorP'!$A$"&amp;MATCH($S68&amp;$J68,SorP!C:C,0))))</f>
        <v>ID-MU</v>
      </c>
      <c r="U68" s="167"/>
      <c r="V68" s="168">
        <f ca="1">IF(C68="",NA(),MATCH($B68&amp;$C68,'Smelter Look-up'!$J:$J,0))</f>
        <v>570</v>
      </c>
      <c r="X68" s="169">
        <f t="shared" ca="1" si="8"/>
        <v>0</v>
      </c>
      <c r="AB68" s="312" t="str">
        <f t="shared" ca="1" si="7"/>
        <v>Nickel</v>
      </c>
      <c r="AC68" s="169" t="str">
        <f t="shared" ca="1" si="3"/>
        <v>Nickel</v>
      </c>
      <c r="AD68" s="169" t="str">
        <f t="shared" ca="1" si="4"/>
        <v>PT Halmahera Persada Lygend</v>
      </c>
    </row>
    <row r="69" spans="1:30" s="169" customFormat="1" ht="76.5">
      <c r="A69" s="154" t="s">
        <v>18623</v>
      </c>
      <c r="B69" s="302" t="str">
        <f ca="1">IF(LEN(A69)=0,"",INDEX('Smelter Look-up'!$A:$A,MATCH($A69,'Smelter Look-up'!$E:$E,0)))</f>
        <v>Cobalt</v>
      </c>
      <c r="C69" s="151" t="str">
        <f ca="1">IF(LEN(A69)=0,"",INDEX('Smelter Look-up'!$C:$C,MATCH($A69,'Smelter Look-up'!$E:$E,0)))</f>
        <v>PT HUAYUE NICKEL COBALT</v>
      </c>
      <c r="D69" s="148"/>
      <c r="E69" s="148" t="str">
        <f ca="1">IF(ISERROR($V69),"",OFFSET('Smelter Look-up'!$D$4,$V69-4,0)&amp;"")</f>
        <v>INDONESIA</v>
      </c>
      <c r="F69" s="148" t="str">
        <f ca="1">IF(ISERROR($V69),"",OFFSET('Smelter Look-up'!$E$4,$V69-4,0))</f>
        <v>CID004524</v>
      </c>
      <c r="G69" s="148" t="str">
        <f ca="1">IF(C69=$X$4,"Enter smelter details",IF(ISERROR($V69),"",OFFSET('Smelter Look-up'!$F$4,$V69-4,0)))</f>
        <v>RMI</v>
      </c>
      <c r="H69" s="204">
        <f ca="1">IF(ISERROR($V69),"",OFFSET('Smelter Look-up'!$G$4,$V69-4,0))</f>
        <v>0</v>
      </c>
      <c r="I69" s="205" t="str">
        <f ca="1">IF(ISERROR($V69),"",OFFSET('Smelter Look-up'!$H$4,$V69-4,0))</f>
        <v>Morowali Regency</v>
      </c>
      <c r="J69" s="205" t="str">
        <f ca="1">IF(ISERROR($V69),"",OFFSET('Smelter Look-up'!$I$4,$V69-4,0))</f>
        <v>Sulawesi Tengah</v>
      </c>
      <c r="K69" s="149"/>
      <c r="L69" s="149"/>
      <c r="M69" s="149"/>
      <c r="N69" s="149"/>
      <c r="O69" s="149"/>
      <c r="P69" s="207"/>
      <c r="Q69" s="150"/>
      <c r="R69" s="148" t="str">
        <f ca="1">IF(ISERROR($V69),"",OFFSET('Smelter Look-up'!$C$4,$V69-4,0)&amp;"")</f>
        <v>PT HUAYUE NICKEL COBALT</v>
      </c>
      <c r="S69" s="154" t="str">
        <f t="shared" ca="1" si="9"/>
        <v>ID</v>
      </c>
      <c r="T69" s="154" t="str">
        <f ca="1">IF(B69="","",IF(ISERROR(MATCH($J69,SorP!$B$1:$B$6261,0)),"",INDIRECT("'SorP'!$A$"&amp;MATCH($S69&amp;$J69,SorP!C:C,0))))</f>
        <v>ID-ST</v>
      </c>
      <c r="U69" s="167"/>
      <c r="V69" s="168">
        <f ca="1">IF(C69="",NA(),MATCH($B69&amp;$C69,'Smelter Look-up'!$J:$J,0))</f>
        <v>133</v>
      </c>
      <c r="X69" s="169">
        <f t="shared" ca="1" si="8"/>
        <v>0</v>
      </c>
      <c r="AB69" s="312" t="str">
        <f t="shared" ca="1" si="7"/>
        <v>Cobalt</v>
      </c>
      <c r="AC69" s="169" t="str">
        <f t="shared" ca="1" si="3"/>
        <v>Cobalt</v>
      </c>
      <c r="AD69" s="169" t="str">
        <f t="shared" ca="1" si="4"/>
        <v>PT HUAYUE NICKEL COBALT</v>
      </c>
    </row>
    <row r="70" spans="1:30" s="169" customFormat="1" ht="63.75">
      <c r="A70" s="154" t="s">
        <v>18370</v>
      </c>
      <c r="B70" s="302" t="str">
        <f ca="1">IF(LEN(A70)=0,"",INDEX('Smelter Look-up'!$A:$A,MATCH($A70,'Smelter Look-up'!$E:$E,0)))</f>
        <v>Nickel</v>
      </c>
      <c r="C70" s="151" t="str">
        <f ca="1">IF(LEN(A70)=0,"",INDEX('Smelter Look-up'!$C:$C,MATCH($A70,'Smelter Look-up'!$E:$E,0)))</f>
        <v>PT Zhongtsing New Energy</v>
      </c>
      <c r="D70" s="148"/>
      <c r="E70" s="148" t="str">
        <f ca="1">IF(ISERROR($V70),"",OFFSET('Smelter Look-up'!$D$4,$V70-4,0)&amp;"")</f>
        <v>INDONESIA</v>
      </c>
      <c r="F70" s="148" t="str">
        <f ca="1">IF(ISERROR($V70),"",OFFSET('Smelter Look-up'!$E$4,$V70-4,0))</f>
        <v>CID004532</v>
      </c>
      <c r="G70" s="148" t="str">
        <f ca="1">IF(C70=$X$4,"Enter smelter details",IF(ISERROR($V70),"",OFFSET('Smelter Look-up'!$F$4,$V70-4,0)))</f>
        <v>RMI</v>
      </c>
      <c r="H70" s="204">
        <f ca="1">IF(ISERROR($V70),"",OFFSET('Smelter Look-up'!$G$4,$V70-4,0))</f>
        <v>0</v>
      </c>
      <c r="I70" s="205" t="str">
        <f ca="1">IF(ISERROR($V70),"",OFFSET('Smelter Look-up'!$H$4,$V70-4,0))</f>
        <v>Morowali Regency</v>
      </c>
      <c r="J70" s="205" t="str">
        <f ca="1">IF(ISERROR($V70),"",OFFSET('Smelter Look-up'!$I$4,$V70-4,0))</f>
        <v>Sulawesi Tengah</v>
      </c>
      <c r="K70" s="149"/>
      <c r="L70" s="149"/>
      <c r="M70" s="149"/>
      <c r="N70" s="149"/>
      <c r="O70" s="149"/>
      <c r="P70" s="207"/>
      <c r="Q70" s="150"/>
      <c r="R70" s="148" t="str">
        <f ca="1">IF(ISERROR($V70),"",OFFSET('Smelter Look-up'!$C$4,$V70-4,0)&amp;"")</f>
        <v>PT Zhongtsing New Energy</v>
      </c>
      <c r="S70" s="154" t="str">
        <f t="shared" ca="1" si="9"/>
        <v>ID</v>
      </c>
      <c r="T70" s="154" t="str">
        <f ca="1">IF(B70="","",IF(ISERROR(MATCH($J70,SorP!$B$1:$B$6261,0)),"",INDIRECT("'SorP'!$A$"&amp;MATCH($S70&amp;$J70,SorP!C:C,0))))</f>
        <v>ID-ST</v>
      </c>
      <c r="U70" s="167"/>
      <c r="V70" s="168">
        <f ca="1">IF(C70="",NA(),MATCH($B70&amp;$C70,'Smelter Look-up'!$J:$J,0))</f>
        <v>577</v>
      </c>
      <c r="X70" s="169">
        <f t="shared" ca="1" si="8"/>
        <v>0</v>
      </c>
      <c r="AB70" s="312" t="str">
        <f t="shared" ref="AB70:AB133" ca="1" si="10">IF(C70="","",B70)</f>
        <v>Nickel</v>
      </c>
      <c r="AC70" s="169" t="str">
        <f t="shared" ref="AC70:AC133" ca="1" si="11">B70</f>
        <v>Nickel</v>
      </c>
      <c r="AD70" s="169" t="str">
        <f t="shared" ref="AD70:AD133" ca="1" si="12">IF(C70="Smelter not listed",D70,C70)</f>
        <v>PT Zhongtsing New Energy</v>
      </c>
    </row>
    <row r="71" spans="1:30" s="169" customFormat="1" ht="102">
      <c r="A71" s="154" t="s">
        <v>18354</v>
      </c>
      <c r="B71" s="302" t="str">
        <f ca="1">IF(LEN(A71)=0,"",INDEX('Smelter Look-up'!$A:$A,MATCH($A71,'Smelter Look-up'!$E:$E,0)))</f>
        <v>Nickel</v>
      </c>
      <c r="C71" s="151" t="str">
        <f ca="1">IF(LEN(A71)=0,"",INDEX('Smelter Look-up'!$C:$C,MATCH($A71,'Smelter Look-up'!$E:$E,0)))</f>
        <v>Jiangxi Ruida New Energy Technology Co., Ltd.</v>
      </c>
      <c r="D71" s="148"/>
      <c r="E71" s="148" t="str">
        <f ca="1">IF(ISERROR($V71),"",OFFSET('Smelter Look-up'!$D$4,$V71-4,0)&amp;"")</f>
        <v>CHINA</v>
      </c>
      <c r="F71" s="148" t="str">
        <f ca="1">IF(ISERROR($V71),"",OFFSET('Smelter Look-up'!$E$4,$V71-4,0))</f>
        <v>CID004566</v>
      </c>
      <c r="G71" s="148" t="str">
        <f ca="1">IF(C71=$X$4,"Enter smelter details",IF(ISERROR($V71),"",OFFSET('Smelter Look-up'!$F$4,$V71-4,0)))</f>
        <v>RMI</v>
      </c>
      <c r="H71" s="204">
        <f ca="1">IF(ISERROR($V71),"",OFFSET('Smelter Look-up'!$G$4,$V71-4,0))</f>
        <v>0</v>
      </c>
      <c r="I71" s="205" t="str">
        <f ca="1">IF(ISERROR($V71),"",OFFSET('Smelter Look-up'!$H$4,$V71-4,0))</f>
        <v>Yichun</v>
      </c>
      <c r="J71" s="205" t="str">
        <f ca="1">IF(ISERROR($V71),"",OFFSET('Smelter Look-up'!$I$4,$V71-4,0))</f>
        <v>Jiangxi Sheng</v>
      </c>
      <c r="K71" s="149"/>
      <c r="L71" s="149"/>
      <c r="M71" s="149"/>
      <c r="N71" s="149"/>
      <c r="O71" s="149"/>
      <c r="P71" s="207"/>
      <c r="Q71" s="150"/>
      <c r="R71" s="148" t="str">
        <f ca="1">IF(ISERROR($V71),"",OFFSET('Smelter Look-up'!$C$4,$V71-4,0)&amp;"")</f>
        <v>Jiangxi Ruida New Energy Technology Co., Ltd.</v>
      </c>
      <c r="S71" s="154" t="str">
        <f t="shared" ca="1" si="9"/>
        <v>CN</v>
      </c>
      <c r="T71" s="154" t="str">
        <f ca="1">IF(B71="","",IF(ISERROR(MATCH($J71,SorP!$B$1:$B$6261,0)),"",INDIRECT("'SorP'!$A$"&amp;MATCH($S71&amp;$J71,SorP!C:C,0))))</f>
        <v>CN-JX</v>
      </c>
      <c r="U71" s="167"/>
      <c r="V71" s="168">
        <f ca="1">IF(C71="",NA(),MATCH($B71&amp;$C71,'Smelter Look-up'!$J:$J,0))</f>
        <v>550</v>
      </c>
      <c r="X71" s="169">
        <f t="shared" ca="1" si="8"/>
        <v>0</v>
      </c>
      <c r="AB71" s="312" t="str">
        <f t="shared" ca="1" si="10"/>
        <v>Nickel</v>
      </c>
      <c r="AC71" s="169" t="str">
        <f t="shared" ca="1" si="11"/>
        <v>Nickel</v>
      </c>
      <c r="AD71" s="169" t="str">
        <f t="shared" ca="1" si="12"/>
        <v>Jiangxi Ruida New Energy Technology Co., Ltd.</v>
      </c>
    </row>
    <row r="72" spans="1:30" s="169" customFormat="1" ht="63.75">
      <c r="A72" s="154" t="s">
        <v>18368</v>
      </c>
      <c r="B72" s="302" t="str">
        <f ca="1">IF(LEN(A72)=0,"",INDEX('Smelter Look-up'!$A:$A,MATCH($A72,'Smelter Look-up'!$E:$E,0)))</f>
        <v>Nickel</v>
      </c>
      <c r="C72" s="151" t="str">
        <f ca="1">IF(LEN(A72)=0,"",INDEX('Smelter Look-up'!$C:$C,MATCH($A72,'Smelter Look-up'!$E:$E,0)))</f>
        <v>PT QMB New Energy Materials</v>
      </c>
      <c r="D72" s="148"/>
      <c r="E72" s="148" t="str">
        <f ca="1">IF(ISERROR($V72),"",OFFSET('Smelter Look-up'!$D$4,$V72-4,0)&amp;"")</f>
        <v>INDONESIA</v>
      </c>
      <c r="F72" s="148" t="str">
        <f ca="1">IF(ISERROR($V72),"",OFFSET('Smelter Look-up'!$E$4,$V72-4,0))</f>
        <v>CID004579</v>
      </c>
      <c r="G72" s="148" t="str">
        <f ca="1">IF(C72=$X$4,"Enter smelter details",IF(ISERROR($V72),"",OFFSET('Smelter Look-up'!$F$4,$V72-4,0)))</f>
        <v>RMI</v>
      </c>
      <c r="H72" s="204">
        <f ca="1">IF(ISERROR($V72),"",OFFSET('Smelter Look-up'!$G$4,$V72-4,0))</f>
        <v>0</v>
      </c>
      <c r="I72" s="205" t="str">
        <f ca="1">IF(ISERROR($V72),"",OFFSET('Smelter Look-up'!$H$4,$V72-4,0))</f>
        <v>Morowali Regency</v>
      </c>
      <c r="J72" s="205" t="str">
        <f ca="1">IF(ISERROR($V72),"",OFFSET('Smelter Look-up'!$I$4,$V72-4,0))</f>
        <v>Sulawesi Tengah</v>
      </c>
      <c r="K72" s="149"/>
      <c r="L72" s="149"/>
      <c r="M72" s="149"/>
      <c r="N72" s="149"/>
      <c r="O72" s="149"/>
      <c r="P72" s="207"/>
      <c r="Q72" s="150"/>
      <c r="R72" s="148" t="str">
        <f ca="1">IF(ISERROR($V72),"",OFFSET('Smelter Look-up'!$C$4,$V72-4,0)&amp;"")</f>
        <v>PT QMB New Energy Materials</v>
      </c>
      <c r="S72" s="154" t="str">
        <f t="shared" ca="1" si="9"/>
        <v>ID</v>
      </c>
      <c r="T72" s="154" t="str">
        <f ca="1">IF(B72="","",IF(ISERROR(MATCH($J72,SorP!$B$1:$B$6261,0)),"",INDIRECT("'SorP'!$A$"&amp;MATCH($S72&amp;$J72,SorP!C:C,0))))</f>
        <v>ID-ST</v>
      </c>
      <c r="U72" s="167"/>
      <c r="V72" s="168">
        <f ca="1">IF(C72="",NA(),MATCH($B72&amp;$C72,'Smelter Look-up'!$J:$J,0))</f>
        <v>575</v>
      </c>
      <c r="X72" s="169">
        <f t="shared" ca="1" si="8"/>
        <v>0</v>
      </c>
      <c r="AB72" s="312" t="str">
        <f t="shared" ca="1" si="10"/>
        <v>Nickel</v>
      </c>
      <c r="AC72" s="169" t="str">
        <f t="shared" ca="1" si="11"/>
        <v>Nickel</v>
      </c>
      <c r="AD72" s="169" t="str">
        <f t="shared" ca="1" si="12"/>
        <v>PT QMB New Energy Materials</v>
      </c>
    </row>
    <row r="73" spans="1:30" s="169" customFormat="1" ht="102">
      <c r="A73" s="154" t="s">
        <v>18350</v>
      </c>
      <c r="B73" s="302" t="str">
        <f ca="1">IF(LEN(A73)=0,"",INDEX('Smelter Look-up'!$A:$A,MATCH($A73,'Smelter Look-up'!$E:$E,0)))</f>
        <v>Nickel</v>
      </c>
      <c r="C73" s="151" t="str">
        <f ca="1">IF(LEN(A73)=0,"",INDEX('Smelter Look-up'!$C:$C,MATCH($A73,'Smelter Look-up'!$E:$E,0)))</f>
        <v>Impala Platinum - Base Metal Refinery (BMR)</v>
      </c>
      <c r="D73" s="148"/>
      <c r="E73" s="148" t="str">
        <f ca="1">IF(ISERROR($V73),"",OFFSET('Smelter Look-up'!$D$4,$V73-4,0)&amp;"")</f>
        <v>SOUTH AFRICA</v>
      </c>
      <c r="F73" s="148" t="str">
        <f ca="1">IF(ISERROR($V73),"",OFFSET('Smelter Look-up'!$E$4,$V73-4,0))</f>
        <v>CID004606</v>
      </c>
      <c r="G73" s="148" t="str">
        <f ca="1">IF(C73=$X$4,"Enter smelter details",IF(ISERROR($V73),"",OFFSET('Smelter Look-up'!$F$4,$V73-4,0)))</f>
        <v>RMI</v>
      </c>
      <c r="H73" s="204">
        <f ca="1">IF(ISERROR($V73),"",OFFSET('Smelter Look-up'!$G$4,$V73-4,0))</f>
        <v>0</v>
      </c>
      <c r="I73" s="205" t="str">
        <f ca="1">IF(ISERROR($V73),"",OFFSET('Smelter Look-up'!$H$4,$V73-4,0))</f>
        <v>Springs</v>
      </c>
      <c r="J73" s="205" t="str">
        <f ca="1">IF(ISERROR($V73),"",OFFSET('Smelter Look-up'!$I$4,$V73-4,0))</f>
        <v>Gauteng</v>
      </c>
      <c r="K73" s="149"/>
      <c r="L73" s="149"/>
      <c r="M73" s="149"/>
      <c r="N73" s="149"/>
      <c r="O73" s="149"/>
      <c r="P73" s="207"/>
      <c r="Q73" s="150"/>
      <c r="R73" s="148" t="str">
        <f ca="1">IF(ISERROR($V73),"",OFFSET('Smelter Look-up'!$C$4,$V73-4,0)&amp;"")</f>
        <v>Impala Platinum - Base Metal Refinery (BMR)</v>
      </c>
      <c r="S73" s="154" t="str">
        <f t="shared" ca="1" si="9"/>
        <v>ZA</v>
      </c>
      <c r="T73" s="154" t="str">
        <f ca="1">IF(B73="","",IF(ISERROR(MATCH($J73,SorP!$B$1:$B$6261,0)),"",INDIRECT("'SorP'!$A$"&amp;MATCH($S73&amp;$J73,SorP!C:C,0))))</f>
        <v>ZA-GP</v>
      </c>
      <c r="U73" s="167"/>
      <c r="V73" s="168">
        <f ca="1">IF(C73="",NA(),MATCH($B73&amp;$C73,'Smelter Look-up'!$J:$J,0))</f>
        <v>540</v>
      </c>
      <c r="X73" s="169">
        <f t="shared" ca="1" si="8"/>
        <v>0</v>
      </c>
      <c r="AB73" s="312" t="str">
        <f t="shared" ca="1" si="10"/>
        <v>Nickel</v>
      </c>
      <c r="AC73" s="169" t="str">
        <f t="shared" ca="1" si="11"/>
        <v>Nickel</v>
      </c>
      <c r="AD73" s="169" t="str">
        <f t="shared" ca="1" si="12"/>
        <v>Impala Platinum - Base Metal Refinery (BMR)</v>
      </c>
    </row>
    <row r="74" spans="1:30" s="169" customFormat="1" ht="102">
      <c r="A74" s="154" t="s">
        <v>18160</v>
      </c>
      <c r="B74" s="302" t="str">
        <f ca="1">IF(LEN(A74)=0,"",INDEX('Smelter Look-up'!$A:$A,MATCH($A74,'Smelter Look-up'!$E:$E,0)))</f>
        <v>Copper</v>
      </c>
      <c r="C74" s="151" t="str">
        <f ca="1">IF(LEN(A74)=0,"",INDEX('Smelter Look-up'!$C:$C,MATCH($A74,'Smelter Look-up'!$E:$E,0)))</f>
        <v>Impala Platinum - Base Metal Refinery (BMR)</v>
      </c>
      <c r="D74" s="148"/>
      <c r="E74" s="148" t="str">
        <f ca="1">IF(ISERROR($V74),"",OFFSET('Smelter Look-up'!$D$4,$V74-4,0)&amp;"")</f>
        <v>SOUTH AFRICA</v>
      </c>
      <c r="F74" s="148" t="str">
        <f ca="1">IF(ISERROR($V74),"",OFFSET('Smelter Look-up'!$E$4,$V74-4,0))</f>
        <v>CID004607</v>
      </c>
      <c r="G74" s="148" t="str">
        <f ca="1">IF(C74=$X$4,"Enter smelter details",IF(ISERROR($V74),"",OFFSET('Smelter Look-up'!$F$4,$V74-4,0)))</f>
        <v>RMI</v>
      </c>
      <c r="H74" s="204">
        <f ca="1">IF(ISERROR($V74),"",OFFSET('Smelter Look-up'!$G$4,$V74-4,0))</f>
        <v>0</v>
      </c>
      <c r="I74" s="205" t="str">
        <f ca="1">IF(ISERROR($V74),"",OFFSET('Smelter Look-up'!$H$4,$V74-4,0))</f>
        <v>Springs</v>
      </c>
      <c r="J74" s="205" t="str">
        <f ca="1">IF(ISERROR($V74),"",OFFSET('Smelter Look-up'!$I$4,$V74-4,0))</f>
        <v>Gauteng</v>
      </c>
      <c r="K74" s="149"/>
      <c r="L74" s="149"/>
      <c r="M74" s="149"/>
      <c r="N74" s="149"/>
      <c r="O74" s="149"/>
      <c r="P74" s="207"/>
      <c r="Q74" s="150"/>
      <c r="R74" s="148" t="str">
        <f ca="1">IF(ISERROR($V74),"",OFFSET('Smelter Look-up'!$C$4,$V74-4,0)&amp;"")</f>
        <v>Impala Platinum - Base Metal Refinery (BMR)</v>
      </c>
      <c r="S74" s="154" t="str">
        <f t="shared" ca="1" si="9"/>
        <v>ZA</v>
      </c>
      <c r="T74" s="154" t="str">
        <f ca="1">IF(B74="","",IF(ISERROR(MATCH($J74,SorP!$B$1:$B$6261,0)),"",INDIRECT("'SorP'!$A$"&amp;MATCH($S74&amp;$J74,SorP!C:C,0))))</f>
        <v>ZA-GP</v>
      </c>
      <c r="U74" s="167"/>
      <c r="V74" s="168">
        <f ca="1">IF(C74="",NA(),MATCH($B74&amp;$C74,'Smelter Look-up'!$J:$J,0))</f>
        <v>261</v>
      </c>
      <c r="X74" s="169">
        <f t="shared" ca="1" si="8"/>
        <v>0</v>
      </c>
      <c r="AB74" s="312" t="str">
        <f t="shared" ca="1" si="10"/>
        <v>Copper</v>
      </c>
      <c r="AC74" s="169" t="str">
        <f t="shared" ca="1" si="11"/>
        <v>Copper</v>
      </c>
      <c r="AD74" s="169" t="str">
        <f t="shared" ca="1" si="12"/>
        <v>Impala Platinum - Base Metal Refinery (BMR)</v>
      </c>
    </row>
    <row r="75" spans="1:30" s="169" customFormat="1" ht="102">
      <c r="A75" s="154" t="s">
        <v>11919</v>
      </c>
      <c r="B75" s="302" t="str">
        <f ca="1">IF(LEN(A75)=0,"",INDEX('Smelter Look-up'!$A:$A,MATCH($A75,'Smelter Look-up'!$E:$E,0)))</f>
        <v>Cobalt</v>
      </c>
      <c r="C75" s="151" t="str">
        <f ca="1">IF(LEN(A75)=0,"",INDEX('Smelter Look-up'!$C:$C,MATCH($A75,'Smelter Look-up'!$E:$E,0)))</f>
        <v>Impala Platinum - Base Metal Refinery (BMR)</v>
      </c>
      <c r="D75" s="148"/>
      <c r="E75" s="148" t="str">
        <f ca="1">IF(ISERROR($V75),"",OFFSET('Smelter Look-up'!$D$4,$V75-4,0)&amp;"")</f>
        <v>SOUTH AFRICA</v>
      </c>
      <c r="F75" s="148" t="str">
        <f ca="1">IF(ISERROR($V75),"",OFFSET('Smelter Look-up'!$E$4,$V75-4,0))</f>
        <v>CID004608</v>
      </c>
      <c r="G75" s="148" t="str">
        <f ca="1">IF(C75=$X$4,"Enter smelter details",IF(ISERROR($V75),"",OFFSET('Smelter Look-up'!$F$4,$V75-4,0)))</f>
        <v>RMI</v>
      </c>
      <c r="H75" s="204">
        <f ca="1">IF(ISERROR($V75),"",OFFSET('Smelter Look-up'!$G$4,$V75-4,0))</f>
        <v>0</v>
      </c>
      <c r="I75" s="205" t="str">
        <f ca="1">IF(ISERROR($V75),"",OFFSET('Smelter Look-up'!$H$4,$V75-4,0))</f>
        <v>Springs</v>
      </c>
      <c r="J75" s="205" t="str">
        <f ca="1">IF(ISERROR($V75),"",OFFSET('Smelter Look-up'!$I$4,$V75-4,0))</f>
        <v>Gauteng</v>
      </c>
      <c r="K75" s="149"/>
      <c r="L75" s="149"/>
      <c r="M75" s="149"/>
      <c r="N75" s="149"/>
      <c r="O75" s="149"/>
      <c r="P75" s="207"/>
      <c r="Q75" s="150"/>
      <c r="R75" s="148" t="str">
        <f ca="1">IF(ISERROR($V75),"",OFFSET('Smelter Look-up'!$C$4,$V75-4,0)&amp;"")</f>
        <v>Impala Platinum - Base Metal Refinery (BMR)</v>
      </c>
      <c r="S75" s="154" t="str">
        <f t="shared" ca="1" si="9"/>
        <v>ZA</v>
      </c>
      <c r="T75" s="154" t="str">
        <f ca="1">IF(B75="","",IF(ISERROR(MATCH($J75,SorP!$B$1:$B$6261,0)),"",INDIRECT("'SorP'!$A$"&amp;MATCH($S75&amp;$J75,SorP!C:C,0))))</f>
        <v>ZA-GP</v>
      </c>
      <c r="U75" s="167"/>
      <c r="V75" s="168">
        <f ca="1">IF(C75="",NA(),MATCH($B75&amp;$C75,'Smelter Look-up'!$J:$J,0))</f>
        <v>64</v>
      </c>
      <c r="X75" s="169">
        <f t="shared" ca="1" si="8"/>
        <v>0</v>
      </c>
      <c r="AB75" s="312" t="str">
        <f t="shared" ca="1" si="10"/>
        <v>Cobalt</v>
      </c>
      <c r="AC75" s="169" t="str">
        <f t="shared" ca="1" si="11"/>
        <v>Cobalt</v>
      </c>
      <c r="AD75" s="169" t="str">
        <f t="shared" ca="1" si="12"/>
        <v>Impala Platinum - Base Metal Refinery (BMR)</v>
      </c>
    </row>
    <row r="76" spans="1:30" s="169" customFormat="1" ht="76.5">
      <c r="A76" s="154" t="s">
        <v>18351</v>
      </c>
      <c r="B76" s="302" t="str">
        <f ca="1">IF(LEN(A76)=0,"",INDEX('Smelter Look-up'!$A:$A,MATCH($A76,'Smelter Look-up'!$E:$E,0)))</f>
        <v>Nickel</v>
      </c>
      <c r="C76" s="151" t="str">
        <f ca="1">IF(LEN(A76)=0,"",INDEX('Smelter Look-up'!$C:$C,MATCH($A76,'Smelter Look-up'!$E:$E,0)))</f>
        <v>Impala Platinum - Rustenburg Smelter</v>
      </c>
      <c r="D76" s="148"/>
      <c r="E76" s="148" t="str">
        <f ca="1">IF(ISERROR($V76),"",OFFSET('Smelter Look-up'!$D$4,$V76-4,0)&amp;"")</f>
        <v>SOUTH AFRICA</v>
      </c>
      <c r="F76" s="148" t="str">
        <f ca="1">IF(ISERROR($V76),"",OFFSET('Smelter Look-up'!$E$4,$V76-4,0))</f>
        <v>CID004612</v>
      </c>
      <c r="G76" s="148" t="str">
        <f ca="1">IF(C76=$X$4,"Enter smelter details",IF(ISERROR($V76),"",OFFSET('Smelter Look-up'!$F$4,$V76-4,0)))</f>
        <v>RMI</v>
      </c>
      <c r="H76" s="204">
        <f ca="1">IF(ISERROR($V76),"",OFFSET('Smelter Look-up'!$G$4,$V76-4,0))</f>
        <v>0</v>
      </c>
      <c r="I76" s="205" t="str">
        <f ca="1">IF(ISERROR($V76),"",OFFSET('Smelter Look-up'!$H$4,$V76-4,0))</f>
        <v>Rustenburg</v>
      </c>
      <c r="J76" s="205" t="str">
        <f ca="1">IF(ISERROR($V76),"",OFFSET('Smelter Look-up'!$I$4,$V76-4,0))</f>
        <v>North-West</v>
      </c>
      <c r="K76" s="149"/>
      <c r="L76" s="149"/>
      <c r="M76" s="149"/>
      <c r="N76" s="149"/>
      <c r="O76" s="149"/>
      <c r="P76" s="207"/>
      <c r="Q76" s="150"/>
      <c r="R76" s="148" t="str">
        <f ca="1">IF(ISERROR($V76),"",OFFSET('Smelter Look-up'!$C$4,$V76-4,0)&amp;"")</f>
        <v>Impala Platinum - Rustenburg Smelter</v>
      </c>
      <c r="S76" s="154" t="str">
        <f t="shared" ca="1" si="9"/>
        <v>ZA</v>
      </c>
      <c r="T76" s="154" t="str">
        <f ca="1">IF(B76="","",IF(ISERROR(MATCH($J76,SorP!$B$1:$B$6261,0)),"",INDIRECT("'SorP'!$A$"&amp;MATCH($S76&amp;$J76,SorP!C:C,0))))</f>
        <v>ZA-NW</v>
      </c>
      <c r="U76" s="167"/>
      <c r="V76" s="168">
        <f ca="1">IF(C76="",NA(),MATCH($B76&amp;$C76,'Smelter Look-up'!$J:$J,0))</f>
        <v>541</v>
      </c>
      <c r="X76" s="169">
        <f t="shared" ca="1" si="8"/>
        <v>0</v>
      </c>
      <c r="AB76" s="312" t="str">
        <f t="shared" ca="1" si="10"/>
        <v>Nickel</v>
      </c>
      <c r="AC76" s="169" t="str">
        <f t="shared" ca="1" si="11"/>
        <v>Nickel</v>
      </c>
      <c r="AD76" s="169" t="str">
        <f t="shared" ca="1" si="12"/>
        <v>Impala Platinum - Rustenburg Smelter</v>
      </c>
    </row>
    <row r="77" spans="1:30" s="169" customFormat="1" ht="76.5">
      <c r="A77" s="154" t="s">
        <v>18162</v>
      </c>
      <c r="B77" s="302" t="str">
        <f ca="1">IF(LEN(A77)=0,"",INDEX('Smelter Look-up'!$A:$A,MATCH($A77,'Smelter Look-up'!$E:$E,0)))</f>
        <v>Copper</v>
      </c>
      <c r="C77" s="151" t="str">
        <f ca="1">IF(LEN(A77)=0,"",INDEX('Smelter Look-up'!$C:$C,MATCH($A77,'Smelter Look-up'!$E:$E,0)))</f>
        <v>Impala Platinum - Rustenburg Smelter</v>
      </c>
      <c r="D77" s="148"/>
      <c r="E77" s="148" t="str">
        <f ca="1">IF(ISERROR($V77),"",OFFSET('Smelter Look-up'!$D$4,$V77-4,0)&amp;"")</f>
        <v>SOUTH AFRICA</v>
      </c>
      <c r="F77" s="148" t="str">
        <f ca="1">IF(ISERROR($V77),"",OFFSET('Smelter Look-up'!$E$4,$V77-4,0))</f>
        <v>CID004613</v>
      </c>
      <c r="G77" s="148" t="str">
        <f ca="1">IF(C77=$X$4,"Enter smelter details",IF(ISERROR($V77),"",OFFSET('Smelter Look-up'!$F$4,$V77-4,0)))</f>
        <v>RMI</v>
      </c>
      <c r="H77" s="204">
        <f ca="1">IF(ISERROR($V77),"",OFFSET('Smelter Look-up'!$G$4,$V77-4,0))</f>
        <v>0</v>
      </c>
      <c r="I77" s="205" t="str">
        <f ca="1">IF(ISERROR($V77),"",OFFSET('Smelter Look-up'!$H$4,$V77-4,0))</f>
        <v>Rustenburg</v>
      </c>
      <c r="J77" s="205" t="str">
        <f ca="1">IF(ISERROR($V77),"",OFFSET('Smelter Look-up'!$I$4,$V77-4,0))</f>
        <v>North-West</v>
      </c>
      <c r="K77" s="149"/>
      <c r="L77" s="149"/>
      <c r="M77" s="149"/>
      <c r="N77" s="149"/>
      <c r="O77" s="149"/>
      <c r="P77" s="207"/>
      <c r="Q77" s="150"/>
      <c r="R77" s="148" t="str">
        <f ca="1">IF(ISERROR($V77),"",OFFSET('Smelter Look-up'!$C$4,$V77-4,0)&amp;"")</f>
        <v>Impala Platinum - Rustenburg Smelter</v>
      </c>
      <c r="S77" s="154" t="str">
        <f t="shared" ca="1" si="9"/>
        <v>ZA</v>
      </c>
      <c r="T77" s="154" t="str">
        <f ca="1">IF(B77="","",IF(ISERROR(MATCH($J77,SorP!$B$1:$B$6261,0)),"",INDIRECT("'SorP'!$A$"&amp;MATCH($S77&amp;$J77,SorP!C:C,0))))</f>
        <v>ZA-NW</v>
      </c>
      <c r="U77" s="167"/>
      <c r="V77" s="168">
        <f ca="1">IF(C77="",NA(),MATCH($B77&amp;$C77,'Smelter Look-up'!$J:$J,0))</f>
        <v>262</v>
      </c>
      <c r="X77" s="169">
        <f t="shared" ca="1" si="8"/>
        <v>0</v>
      </c>
      <c r="AB77" s="312" t="str">
        <f t="shared" ca="1" si="10"/>
        <v>Copper</v>
      </c>
      <c r="AC77" s="169" t="str">
        <f t="shared" ca="1" si="11"/>
        <v>Copper</v>
      </c>
      <c r="AD77" s="169" t="str">
        <f t="shared" ca="1" si="12"/>
        <v>Impala Platinum - Rustenburg Smelter</v>
      </c>
    </row>
    <row r="78" spans="1:30" s="169" customFormat="1" ht="76.5">
      <c r="A78" s="154" t="s">
        <v>11922</v>
      </c>
      <c r="B78" s="302" t="str">
        <f ca="1">IF(LEN(A78)=0,"",INDEX('Smelter Look-up'!$A:$A,MATCH($A78,'Smelter Look-up'!$E:$E,0)))</f>
        <v>Cobalt</v>
      </c>
      <c r="C78" s="151" t="str">
        <f ca="1">IF(LEN(A78)=0,"",INDEX('Smelter Look-up'!$C:$C,MATCH($A78,'Smelter Look-up'!$E:$E,0)))</f>
        <v>Impala Platinum - Rustenburg Smelter</v>
      </c>
      <c r="D78" s="148"/>
      <c r="E78" s="148" t="str">
        <f ca="1">IF(ISERROR($V78),"",OFFSET('Smelter Look-up'!$D$4,$V78-4,0)&amp;"")</f>
        <v>SOUTH AFRICA</v>
      </c>
      <c r="F78" s="148" t="str">
        <f ca="1">IF(ISERROR($V78),"",OFFSET('Smelter Look-up'!$E$4,$V78-4,0))</f>
        <v>CID004614</v>
      </c>
      <c r="G78" s="148" t="str">
        <f ca="1">IF(C78=$X$4,"Enter smelter details",IF(ISERROR($V78),"",OFFSET('Smelter Look-up'!$F$4,$V78-4,0)))</f>
        <v>RMI</v>
      </c>
      <c r="H78" s="204">
        <f ca="1">IF(ISERROR($V78),"",OFFSET('Smelter Look-up'!$G$4,$V78-4,0))</f>
        <v>0</v>
      </c>
      <c r="I78" s="205" t="str">
        <f ca="1">IF(ISERROR($V78),"",OFFSET('Smelter Look-up'!$H$4,$V78-4,0))</f>
        <v>Rustenburg</v>
      </c>
      <c r="J78" s="205" t="str">
        <f ca="1">IF(ISERROR($V78),"",OFFSET('Smelter Look-up'!$I$4,$V78-4,0))</f>
        <v>North-West</v>
      </c>
      <c r="K78" s="149"/>
      <c r="L78" s="149"/>
      <c r="M78" s="149"/>
      <c r="N78" s="149"/>
      <c r="O78" s="149"/>
      <c r="P78" s="207"/>
      <c r="Q78" s="150"/>
      <c r="R78" s="148" t="str">
        <f ca="1">IF(ISERROR($V78),"",OFFSET('Smelter Look-up'!$C$4,$V78-4,0)&amp;"")</f>
        <v>Impala Platinum - Rustenburg Smelter</v>
      </c>
      <c r="S78" s="154" t="str">
        <f t="shared" ca="1" si="9"/>
        <v>ZA</v>
      </c>
      <c r="T78" s="154" t="str">
        <f ca="1">IF(B78="","",IF(ISERROR(MATCH($J78,SorP!$B$1:$B$6261,0)),"",INDIRECT("'SorP'!$A$"&amp;MATCH($S78&amp;$J78,SorP!C:C,0))))</f>
        <v>ZA-NW</v>
      </c>
      <c r="U78" s="167"/>
      <c r="V78" s="168">
        <f ca="1">IF(C78="",NA(),MATCH($B78&amp;$C78,'Smelter Look-up'!$J:$J,0))</f>
        <v>65</v>
      </c>
      <c r="X78" s="169">
        <f t="shared" ca="1" si="8"/>
        <v>0</v>
      </c>
      <c r="AB78" s="312" t="str">
        <f t="shared" ca="1" si="10"/>
        <v>Cobalt</v>
      </c>
      <c r="AC78" s="169" t="str">
        <f t="shared" ca="1" si="11"/>
        <v>Cobalt</v>
      </c>
      <c r="AD78" s="169" t="str">
        <f t="shared" ca="1" si="12"/>
        <v>Impala Platinum - Rustenburg Smelter</v>
      </c>
    </row>
    <row r="79" spans="1:30" s="169" customFormat="1" ht="51">
      <c r="A79" s="154" t="s">
        <v>18349</v>
      </c>
      <c r="B79" s="302" t="str">
        <f ca="1">IF(LEN(A79)=0,"",INDEX('Smelter Look-up'!$A:$A,MATCH($A79,'Smelter Look-up'!$E:$E,0)))</f>
        <v>Nickel</v>
      </c>
      <c r="C79" s="151" t="str">
        <f ca="1">IF(LEN(A79)=0,"",INDEX('Smelter Look-up'!$C:$C,MATCH($A79,'Smelter Look-up'!$E:$E,0)))</f>
        <v>ICoNiChem Widnes Ltd</v>
      </c>
      <c r="D79" s="148"/>
      <c r="E79" s="148" t="str">
        <f ca="1">IF(ISERROR($V79),"",OFFSET('Smelter Look-up'!$D$4,$V79-4,0)&amp;"")</f>
        <v>UNITED KINGDOM OF GREAT BRITAIN AND NORTHERN IRELAND</v>
      </c>
      <c r="F79" s="148" t="str">
        <f ca="1">IF(ISERROR($V79),"",OFFSET('Smelter Look-up'!$E$4,$V79-4,0))</f>
        <v>CID004618</v>
      </c>
      <c r="G79" s="148" t="str">
        <f ca="1">IF(C79=$X$4,"Enter smelter details",IF(ISERROR($V79),"",OFFSET('Smelter Look-up'!$F$4,$V79-4,0)))</f>
        <v>RMI</v>
      </c>
      <c r="H79" s="204">
        <f ca="1">IF(ISERROR($V79),"",OFFSET('Smelter Look-up'!$G$4,$V79-4,0))</f>
        <v>0</v>
      </c>
      <c r="I79" s="205" t="str">
        <f ca="1">IF(ISERROR($V79),"",OFFSET('Smelter Look-up'!$H$4,$V79-4,0))</f>
        <v>Widnes</v>
      </c>
      <c r="J79" s="205" t="str">
        <f ca="1">IF(ISERROR($V79),"",OFFSET('Smelter Look-up'!$I$4,$V79-4,0))</f>
        <v>Cheshire West and Chester</v>
      </c>
      <c r="K79" s="149"/>
      <c r="L79" s="149"/>
      <c r="M79" s="149"/>
      <c r="N79" s="149"/>
      <c r="O79" s="149"/>
      <c r="P79" s="207"/>
      <c r="Q79" s="150"/>
      <c r="R79" s="148" t="str">
        <f ca="1">IF(ISERROR($V79),"",OFFSET('Smelter Look-up'!$C$4,$V79-4,0)&amp;"")</f>
        <v>ICoNiChem Widnes Ltd</v>
      </c>
      <c r="S79" s="154" t="str">
        <f t="shared" ca="1" si="9"/>
        <v>GB</v>
      </c>
      <c r="T79" s="154" t="str">
        <f ca="1">IF(B79="","",IF(ISERROR(MATCH($J79,SorP!$B$1:$B$6261,0)),"",INDIRECT("'SorP'!$A$"&amp;MATCH($S79&amp;$J79,SorP!C:C,0))))</f>
        <v>GB-CHW</v>
      </c>
      <c r="U79" s="167"/>
      <c r="V79" s="168">
        <f ca="1">IF(C79="",NA(),MATCH($B79&amp;$C79,'Smelter Look-up'!$J:$J,0))</f>
        <v>539</v>
      </c>
      <c r="X79" s="169">
        <f t="shared" ca="1" si="8"/>
        <v>0</v>
      </c>
      <c r="AB79" s="312" t="str">
        <f t="shared" ca="1" si="10"/>
        <v>Nickel</v>
      </c>
      <c r="AC79" s="169" t="str">
        <f t="shared" ca="1" si="11"/>
        <v>Nickel</v>
      </c>
      <c r="AD79" s="169" t="str">
        <f t="shared" ca="1" si="12"/>
        <v>ICoNiChem Widnes Ltd</v>
      </c>
    </row>
    <row r="80" spans="1:30" s="169" customFormat="1" ht="114.75">
      <c r="A80" s="154" t="s">
        <v>11946</v>
      </c>
      <c r="B80" s="302" t="str">
        <f ca="1">IF(LEN(A80)=0,"",INDEX('Smelter Look-up'!$A:$A,MATCH($A80,'Smelter Look-up'!$E:$E,0)))</f>
        <v>Cobalt</v>
      </c>
      <c r="C80" s="151" t="str">
        <f ca="1">IF(LEN(A80)=0,"",INDEX('Smelter Look-up'!$C:$C,MATCH($A80,'Smelter Look-up'!$E:$E,0)))</f>
        <v>Sichuan Jayson New Energy Technology Co., Ltd.</v>
      </c>
      <c r="D80" s="148"/>
      <c r="E80" s="148" t="str">
        <f ca="1">IF(ISERROR($V80),"",OFFSET('Smelter Look-up'!$D$4,$V80-4,0)&amp;"")</f>
        <v>CHINA</v>
      </c>
      <c r="F80" s="148" t="str">
        <f ca="1">IF(ISERROR($V80),"",OFFSET('Smelter Look-up'!$E$4,$V80-4,0))</f>
        <v>CID004620</v>
      </c>
      <c r="G80" s="148" t="str">
        <f ca="1">IF(C80=$X$4,"Enter smelter details",IF(ISERROR($V80),"",OFFSET('Smelter Look-up'!$F$4,$V80-4,0)))</f>
        <v>RMI</v>
      </c>
      <c r="H80" s="204">
        <f ca="1">IF(ISERROR($V80),"",OFFSET('Smelter Look-up'!$G$4,$V80-4,0))</f>
        <v>0</v>
      </c>
      <c r="I80" s="205" t="str">
        <f ca="1">IF(ISERROR($V80),"",OFFSET('Smelter Look-up'!$H$4,$V80-4,0))</f>
        <v>Meishan</v>
      </c>
      <c r="J80" s="205" t="str">
        <f ca="1">IF(ISERROR($V80),"",OFFSET('Smelter Look-up'!$I$4,$V80-4,0))</f>
        <v>Sichuan Sheng</v>
      </c>
      <c r="K80" s="149"/>
      <c r="L80" s="149"/>
      <c r="M80" s="149"/>
      <c r="N80" s="149"/>
      <c r="O80" s="149"/>
      <c r="P80" s="207"/>
      <c r="Q80" s="150"/>
      <c r="R80" s="148" t="str">
        <f ca="1">IF(ISERROR($V80),"",OFFSET('Smelter Look-up'!$C$4,$V80-4,0)&amp;"")</f>
        <v>Sichuan Jayson New Energy Technology Co., Ltd.</v>
      </c>
      <c r="S80" s="154" t="str">
        <f t="shared" ca="1" si="9"/>
        <v>CN</v>
      </c>
      <c r="T80" s="154" t="str">
        <f ca="1">IF(B80="","",IF(ISERROR(MATCH($J80,SorP!$B$1:$B$6261,0)),"",INDIRECT("'SorP'!$A$"&amp;MATCH($S80&amp;$J80,SorP!C:C,0))))</f>
        <v>CN-SC</v>
      </c>
      <c r="U80" s="167"/>
      <c r="V80" s="168">
        <f ca="1">IF(C80="",NA(),MATCH($B80&amp;$C80,'Smelter Look-up'!$J:$J,0))</f>
        <v>143</v>
      </c>
      <c r="X80" s="169">
        <f t="shared" ca="1" si="8"/>
        <v>0</v>
      </c>
      <c r="AB80" s="312" t="str">
        <f t="shared" ca="1" si="10"/>
        <v>Cobalt</v>
      </c>
      <c r="AC80" s="169" t="str">
        <f t="shared" ca="1" si="11"/>
        <v>Cobalt</v>
      </c>
      <c r="AD80" s="169" t="str">
        <f t="shared" ca="1" si="12"/>
        <v>Sichuan Jayson New Energy Technology Co., Ltd.</v>
      </c>
    </row>
    <row r="81" spans="1:30" s="169" customFormat="1" ht="127.5">
      <c r="A81" s="154" t="s">
        <v>11916</v>
      </c>
      <c r="B81" s="302" t="str">
        <f ca="1">IF(LEN(A81)=0,"",INDEX('Smelter Look-up'!$A:$A,MATCH($A81,'Smelter Look-up'!$E:$E,0)))</f>
        <v>Cobalt</v>
      </c>
      <c r="C81" s="151" t="str">
        <f ca="1">IF(LEN(A81)=0,"",INDEX('Smelter Look-up'!$C:$C,MATCH($A81,'Smelter Look-up'!$E:$E,0)))</f>
        <v>Guangxi CNGR New Energy Science &amp; Technology Co., Ltd.</v>
      </c>
      <c r="D81" s="148"/>
      <c r="E81" s="148" t="str">
        <f ca="1">IF(ISERROR($V81),"",OFFSET('Smelter Look-up'!$D$4,$V81-4,0)&amp;"")</f>
        <v>CHINA</v>
      </c>
      <c r="F81" s="148" t="str">
        <f ca="1">IF(ISERROR($V81),"",OFFSET('Smelter Look-up'!$E$4,$V81-4,0))</f>
        <v>CID004681</v>
      </c>
      <c r="G81" s="148" t="str">
        <f ca="1">IF(C81=$X$4,"Enter smelter details",IF(ISERROR($V81),"",OFFSET('Smelter Look-up'!$F$4,$V81-4,0)))</f>
        <v>RMI</v>
      </c>
      <c r="H81" s="204">
        <f ca="1">IF(ISERROR($V81),"",OFFSET('Smelter Look-up'!$G$4,$V81-4,0))</f>
        <v>0</v>
      </c>
      <c r="I81" s="205" t="str">
        <f ca="1">IF(ISERROR($V81),"",OFFSET('Smelter Look-up'!$H$4,$V81-4,0))</f>
        <v>Qizhou City</v>
      </c>
      <c r="J81" s="205" t="str">
        <f ca="1">IF(ISERROR($V81),"",OFFSET('Smelter Look-up'!$I$4,$V81-4,0))</f>
        <v>Guangxi Zhuangzu Zizhiqu</v>
      </c>
      <c r="K81" s="149"/>
      <c r="L81" s="149"/>
      <c r="M81" s="149"/>
      <c r="N81" s="149"/>
      <c r="O81" s="149"/>
      <c r="P81" s="207"/>
      <c r="Q81" s="150"/>
      <c r="R81" s="148" t="str">
        <f ca="1">IF(ISERROR($V81),"",OFFSET('Smelter Look-up'!$C$4,$V81-4,0)&amp;"")</f>
        <v>Guangxi CNGR New Energy Science &amp; Technology Co., Ltd.</v>
      </c>
      <c r="S81" s="154" t="str">
        <f t="shared" ca="1" si="9"/>
        <v>CN</v>
      </c>
      <c r="T81" s="154" t="str">
        <f ca="1">IF(B81="","",IF(ISERROR(MATCH($J81,SorP!$B$1:$B$6261,0)),"",INDIRECT("'SorP'!$A$"&amp;MATCH($S81&amp;$J81,SorP!C:C,0))))</f>
        <v>CN-GX</v>
      </c>
      <c r="U81" s="167"/>
      <c r="V81" s="168">
        <f ca="1">IF(C81="",NA(),MATCH($B81&amp;$C81,'Smelter Look-up'!$J:$J,0))</f>
        <v>47</v>
      </c>
      <c r="X81" s="169">
        <f t="shared" ca="1" si="8"/>
        <v>0</v>
      </c>
      <c r="AB81" s="312" t="str">
        <f t="shared" ca="1" si="10"/>
        <v>Cobalt</v>
      </c>
      <c r="AC81" s="169" t="str">
        <f t="shared" ca="1" si="11"/>
        <v>Cobalt</v>
      </c>
      <c r="AD81" s="169" t="str">
        <f t="shared" ca="1" si="12"/>
        <v>Guangxi CNGR New Energy Science &amp; Technology Co., Ltd.</v>
      </c>
    </row>
    <row r="82" spans="1:30" s="169" customFormat="1" ht="114.75">
      <c r="A82" s="154" t="s">
        <v>11926</v>
      </c>
      <c r="B82" s="302" t="str">
        <f ca="1">IF(LEN(A82)=0,"",INDEX('Smelter Look-up'!$A:$A,MATCH($A82,'Smelter Look-up'!$E:$E,0)))</f>
        <v>Cobalt</v>
      </c>
      <c r="C82" s="151" t="str">
        <f ca="1">IF(LEN(A82)=0,"",INDEX('Smelter Look-up'!$C:$C,MATCH($A82,'Smelter Look-up'!$E:$E,0)))</f>
        <v>Jiangmen Chancsun Umicore Industry Co.,Ltd</v>
      </c>
      <c r="D82" s="148"/>
      <c r="E82" s="148" t="str">
        <f ca="1">IF(ISERROR($V82),"",OFFSET('Smelter Look-up'!$D$4,$V82-4,0)&amp;"")</f>
        <v>CHINA</v>
      </c>
      <c r="F82" s="148" t="str">
        <f ca="1">IF(ISERROR($V82),"",OFFSET('Smelter Look-up'!$E$4,$V82-4,0))</f>
        <v>CID004707</v>
      </c>
      <c r="G82" s="148" t="str">
        <f ca="1">IF(C82=$X$4,"Enter smelter details",IF(ISERROR($V82),"",OFFSET('Smelter Look-up'!$F$4,$V82-4,0)))</f>
        <v>RMI</v>
      </c>
      <c r="H82" s="204">
        <f ca="1">IF(ISERROR($V82),"",OFFSET('Smelter Look-up'!$G$4,$V82-4,0))</f>
        <v>0</v>
      </c>
      <c r="I82" s="205" t="str">
        <f ca="1">IF(ISERROR($V82),"",OFFSET('Smelter Look-up'!$H$4,$V82-4,0))</f>
        <v>Jiangmen</v>
      </c>
      <c r="J82" s="205" t="str">
        <f ca="1">IF(ISERROR($V82),"",OFFSET('Smelter Look-up'!$I$4,$V82-4,0))</f>
        <v>Guangdong Sheng</v>
      </c>
      <c r="K82" s="149"/>
      <c r="L82" s="149"/>
      <c r="M82" s="149"/>
      <c r="N82" s="149"/>
      <c r="O82" s="149"/>
      <c r="P82" s="207"/>
      <c r="Q82" s="150"/>
      <c r="R82" s="148" t="str">
        <f ca="1">IF(ISERROR($V82),"",OFFSET('Smelter Look-up'!$C$4,$V82-4,0)&amp;"")</f>
        <v>Jiangmen Chancsun Umicore Industry Co.,Ltd</v>
      </c>
      <c r="S82" s="154" t="str">
        <f t="shared" ca="1" si="9"/>
        <v>CN</v>
      </c>
      <c r="T82" s="154" t="str">
        <f ca="1">IF(B82="","",IF(ISERROR(MATCH($J82,SorP!$B$1:$B$6261,0)),"",INDIRECT("'SorP'!$A$"&amp;MATCH($S82&amp;$J82,SorP!C:C,0))))</f>
        <v>CN-GD</v>
      </c>
      <c r="U82" s="167"/>
      <c r="V82" s="168">
        <f ca="1">IF(C82="",NA(),MATCH($B82&amp;$C82,'Smelter Look-up'!$J:$J,0))</f>
        <v>71</v>
      </c>
      <c r="X82" s="169">
        <f t="shared" ca="1" si="8"/>
        <v>0</v>
      </c>
      <c r="AB82" s="312" t="str">
        <f t="shared" ca="1" si="10"/>
        <v>Cobalt</v>
      </c>
      <c r="AC82" s="169" t="str">
        <f t="shared" ca="1" si="11"/>
        <v>Cobalt</v>
      </c>
      <c r="AD82" s="169" t="str">
        <f t="shared" ca="1" si="12"/>
        <v>Jiangmen Chancsun Umicore Industry Co.,Ltd</v>
      </c>
    </row>
    <row r="83" spans="1:30" s="169" customFormat="1" ht="114.75">
      <c r="A83" s="154" t="s">
        <v>18352</v>
      </c>
      <c r="B83" s="302" t="str">
        <f ca="1">IF(LEN(A83)=0,"",INDEX('Smelter Look-up'!$A:$A,MATCH($A83,'Smelter Look-up'!$E:$E,0)))</f>
        <v>Nickel</v>
      </c>
      <c r="C83" s="151" t="str">
        <f ca="1">IF(LEN(A83)=0,"",INDEX('Smelter Look-up'!$C:$C,MATCH($A83,'Smelter Look-up'!$E:$E,0)))</f>
        <v>Jiangmen Chancsun Umicore Industry Co.,Ltd</v>
      </c>
      <c r="D83" s="148"/>
      <c r="E83" s="148" t="str">
        <f ca="1">IF(ISERROR($V83),"",OFFSET('Smelter Look-up'!$D$4,$V83-4,0)&amp;"")</f>
        <v>CHINA</v>
      </c>
      <c r="F83" s="148" t="str">
        <f ca="1">IF(ISERROR($V83),"",OFFSET('Smelter Look-up'!$E$4,$V83-4,0))</f>
        <v>CID004708</v>
      </c>
      <c r="G83" s="148" t="str">
        <f ca="1">IF(C83=$X$4,"Enter smelter details",IF(ISERROR($V83),"",OFFSET('Smelter Look-up'!$F$4,$V83-4,0)))</f>
        <v>RMI</v>
      </c>
      <c r="H83" s="204">
        <f ca="1">IF(ISERROR($V83),"",OFFSET('Smelter Look-up'!$G$4,$V83-4,0))</f>
        <v>0</v>
      </c>
      <c r="I83" s="205" t="str">
        <f ca="1">IF(ISERROR($V83),"",OFFSET('Smelter Look-up'!$H$4,$V83-4,0))</f>
        <v>Jiangmen</v>
      </c>
      <c r="J83" s="205" t="str">
        <f ca="1">IF(ISERROR($V83),"",OFFSET('Smelter Look-up'!$I$4,$V83-4,0))</f>
        <v>Guangdong Sheng</v>
      </c>
      <c r="K83" s="149"/>
      <c r="L83" s="149"/>
      <c r="M83" s="149"/>
      <c r="N83" s="149"/>
      <c r="O83" s="149"/>
      <c r="P83" s="207"/>
      <c r="Q83" s="150"/>
      <c r="R83" s="148" t="str">
        <f ca="1">IF(ISERROR($V83),"",OFFSET('Smelter Look-up'!$C$4,$V83-4,0)&amp;"")</f>
        <v>Jiangmen Chancsun Umicore Industry Co.,Ltd</v>
      </c>
      <c r="S83" s="154" t="str">
        <f t="shared" ca="1" si="9"/>
        <v>CN</v>
      </c>
      <c r="T83" s="154" t="str">
        <f ca="1">IF(B83="","",IF(ISERROR(MATCH($J83,SorP!$B$1:$B$6261,0)),"",INDIRECT("'SorP'!$A$"&amp;MATCH($S83&amp;$J83,SorP!C:C,0))))</f>
        <v>CN-GD</v>
      </c>
      <c r="U83" s="167"/>
      <c r="V83" s="168">
        <f ca="1">IF(C83="",NA(),MATCH($B83&amp;$C83,'Smelter Look-up'!$J:$J,0))</f>
        <v>546</v>
      </c>
      <c r="X83" s="169">
        <f t="shared" ca="1" si="8"/>
        <v>0</v>
      </c>
      <c r="AB83" s="312" t="str">
        <f t="shared" ca="1" si="10"/>
        <v>Nickel</v>
      </c>
      <c r="AC83" s="169" t="str">
        <f t="shared" ca="1" si="11"/>
        <v>Nickel</v>
      </c>
      <c r="AD83" s="169" t="str">
        <f t="shared" ca="1" si="12"/>
        <v>Jiangmen Chancsun Umicore Industry Co.,Ltd</v>
      </c>
    </row>
    <row r="84" spans="1:30" s="169" customFormat="1" ht="127.5">
      <c r="A84" s="154" t="s">
        <v>18339</v>
      </c>
      <c r="B84" s="302" t="str">
        <f ca="1">IF(LEN(A84)=0,"",INDEX('Smelter Look-up'!$A:$A,MATCH($A84,'Smelter Look-up'!$E:$E,0)))</f>
        <v>Nickel</v>
      </c>
      <c r="C84" s="151" t="str">
        <f ca="1">IF(LEN(A84)=0,"",INDEX('Smelter Look-up'!$C:$C,MATCH($A84,'Smelter Look-up'!$E:$E,0)))</f>
        <v>Guangxi CNGR New Energy Science &amp; Technology Co., Ltd.</v>
      </c>
      <c r="D84" s="148"/>
      <c r="E84" s="148" t="str">
        <f ca="1">IF(ISERROR($V84),"",OFFSET('Smelter Look-up'!$D$4,$V84-4,0)&amp;"")</f>
        <v>CHINA</v>
      </c>
      <c r="F84" s="148" t="str">
        <f ca="1">IF(ISERROR($V84),"",OFFSET('Smelter Look-up'!$E$4,$V84-4,0))</f>
        <v>CID004728</v>
      </c>
      <c r="G84" s="148" t="str">
        <f ca="1">IF(C84=$X$4,"Enter smelter details",IF(ISERROR($V84),"",OFFSET('Smelter Look-up'!$F$4,$V84-4,0)))</f>
        <v>RMI</v>
      </c>
      <c r="H84" s="204">
        <f ca="1">IF(ISERROR($V84),"",OFFSET('Smelter Look-up'!$G$4,$V84-4,0))</f>
        <v>0</v>
      </c>
      <c r="I84" s="205" t="str">
        <f ca="1">IF(ISERROR($V84),"",OFFSET('Smelter Look-up'!$H$4,$V84-4,0))</f>
        <v>Qizhou City</v>
      </c>
      <c r="J84" s="205" t="str">
        <f ca="1">IF(ISERROR($V84),"",OFFSET('Smelter Look-up'!$I$4,$V84-4,0))</f>
        <v>Guangxi Zhuangzu Zizhiqu</v>
      </c>
      <c r="K84" s="149"/>
      <c r="L84" s="149"/>
      <c r="M84" s="149"/>
      <c r="N84" s="149"/>
      <c r="O84" s="149"/>
      <c r="P84" s="207"/>
      <c r="Q84" s="150"/>
      <c r="R84" s="148" t="str">
        <f ca="1">IF(ISERROR($V84),"",OFFSET('Smelter Look-up'!$C$4,$V84-4,0)&amp;"")</f>
        <v>Guangxi CNGR New Energy Science &amp; Technology Co., Ltd.</v>
      </c>
      <c r="S84" s="154" t="str">
        <f t="shared" ca="1" si="9"/>
        <v>CN</v>
      </c>
      <c r="T84" s="154" t="str">
        <f ca="1">IF(B84="","",IF(ISERROR(MATCH($J84,SorP!$B$1:$B$6261,0)),"",INDIRECT("'SorP'!$A$"&amp;MATCH($S84&amp;$J84,SorP!C:C,0))))</f>
        <v>CN-GX</v>
      </c>
      <c r="U84" s="167"/>
      <c r="V84" s="168">
        <f ca="1">IF(C84="",NA(),MATCH($B84&amp;$C84,'Smelter Look-up'!$J:$J,0))</f>
        <v>529</v>
      </c>
      <c r="X84" s="169">
        <f t="shared" ca="1" si="8"/>
        <v>0</v>
      </c>
      <c r="AB84" s="312" t="str">
        <f t="shared" ca="1" si="10"/>
        <v>Nickel</v>
      </c>
      <c r="AC84" s="169" t="str">
        <f t="shared" ca="1" si="11"/>
        <v>Nickel</v>
      </c>
      <c r="AD84" s="169" t="str">
        <f t="shared" ca="1" si="12"/>
        <v>Guangxi CNGR New Energy Science &amp; Technology Co., Ltd.</v>
      </c>
    </row>
    <row r="85" spans="1:30" s="169" customFormat="1" ht="63.75">
      <c r="A85" s="154" t="s">
        <v>11942</v>
      </c>
      <c r="B85" s="302" t="str">
        <f ca="1">IF(LEN(A85)=0,"",INDEX('Smelter Look-up'!$A:$A,MATCH($A85,'Smelter Look-up'!$E:$E,0)))</f>
        <v>Cobalt</v>
      </c>
      <c r="C85" s="151" t="str">
        <f ca="1">IF(LEN(A85)=0,"",INDEX('Smelter Look-up'!$C:$C,MATCH($A85,'Smelter Look-up'!$E:$E,0)))</f>
        <v>PT QMB New Energy Materials</v>
      </c>
      <c r="D85" s="148"/>
      <c r="E85" s="148" t="str">
        <f ca="1">IF(ISERROR($V85),"",OFFSET('Smelter Look-up'!$D$4,$V85-4,0)&amp;"")</f>
        <v>INDONESIA</v>
      </c>
      <c r="F85" s="148" t="str">
        <f ca="1">IF(ISERROR($V85),"",OFFSET('Smelter Look-up'!$E$4,$V85-4,0))</f>
        <v>CID004731</v>
      </c>
      <c r="G85" s="148" t="str">
        <f ca="1">IF(C85=$X$4,"Enter smelter details",IF(ISERROR($V85),"",OFFSET('Smelter Look-up'!$F$4,$V85-4,0)))</f>
        <v>RMI</v>
      </c>
      <c r="H85" s="204">
        <f ca="1">IF(ISERROR($V85),"",OFFSET('Smelter Look-up'!$G$4,$V85-4,0))</f>
        <v>0</v>
      </c>
      <c r="I85" s="205" t="str">
        <f ca="1">IF(ISERROR($V85),"",OFFSET('Smelter Look-up'!$H$4,$V85-4,0))</f>
        <v>Morowali Regency</v>
      </c>
      <c r="J85" s="205" t="str">
        <f ca="1">IF(ISERROR($V85),"",OFFSET('Smelter Look-up'!$I$4,$V85-4,0))</f>
        <v>Sulawesi Tengah</v>
      </c>
      <c r="K85" s="149"/>
      <c r="L85" s="149"/>
      <c r="M85" s="149"/>
      <c r="N85" s="149"/>
      <c r="O85" s="149"/>
      <c r="P85" s="207"/>
      <c r="Q85" s="150"/>
      <c r="R85" s="148" t="str">
        <f ca="1">IF(ISERROR($V85),"",OFFSET('Smelter Look-up'!$C$4,$V85-4,0)&amp;"")</f>
        <v>PT QMB New Energy Materials</v>
      </c>
      <c r="S85" s="154" t="str">
        <f t="shared" ca="1" si="9"/>
        <v>ID</v>
      </c>
      <c r="T85" s="154" t="str">
        <f ca="1">IF(B85="","",IF(ISERROR(MATCH($J85,SorP!$B$1:$B$6261,0)),"",INDIRECT("'SorP'!$A$"&amp;MATCH($S85&amp;$J85,SorP!C:C,0))))</f>
        <v>ID-ST</v>
      </c>
      <c r="U85" s="167"/>
      <c r="V85" s="168">
        <f ca="1">IF(C85="",NA(),MATCH($B85&amp;$C85,'Smelter Look-up'!$J:$J,0))</f>
        <v>136</v>
      </c>
      <c r="X85" s="169">
        <f t="shared" ca="1" si="8"/>
        <v>0</v>
      </c>
      <c r="AB85" s="312" t="str">
        <f t="shared" ca="1" si="10"/>
        <v>Cobalt</v>
      </c>
      <c r="AC85" s="169" t="str">
        <f t="shared" ca="1" si="11"/>
        <v>Cobalt</v>
      </c>
      <c r="AD85" s="169" t="str">
        <f t="shared" ca="1" si="12"/>
        <v>PT QMB New Energy Materials</v>
      </c>
    </row>
    <row r="86" spans="1:30" s="169" customFormat="1" ht="102">
      <c r="A86" s="154" t="s">
        <v>11950</v>
      </c>
      <c r="B86" s="302" t="str">
        <f ca="1">IF(LEN(A86)=0,"",INDEX('Smelter Look-up'!$A:$A,MATCH($A86,'Smelter Look-up'!$E:$E,0)))</f>
        <v>Cobalt</v>
      </c>
      <c r="C86" s="151" t="str">
        <f ca="1">IF(LEN(A86)=0,"",INDEX('Smelter Look-up'!$C:$C,MATCH($A86,'Smelter Look-up'!$E:$E,0)))</f>
        <v>SOCIETE MINIERE DU KATANGA (Lupoto Plant)</v>
      </c>
      <c r="D86" s="148"/>
      <c r="E86" s="148" t="str">
        <f ca="1">IF(ISERROR($V86),"",OFFSET('Smelter Look-up'!$D$4,$V86-4,0)&amp;"")</f>
        <v>CONGO, DEMOCRATIC REPUBLIC OF THE</v>
      </c>
      <c r="F86" s="148" t="str">
        <f ca="1">IF(ISERROR($V86),"",OFFSET('Smelter Look-up'!$E$4,$V86-4,0))</f>
        <v>CID004745</v>
      </c>
      <c r="G86" s="148" t="str">
        <f ca="1">IF(C86=$X$4,"Enter smelter details",IF(ISERROR($V86),"",OFFSET('Smelter Look-up'!$F$4,$V86-4,0)))</f>
        <v>RMI</v>
      </c>
      <c r="H86" s="204">
        <f ca="1">IF(ISERROR($V86),"",OFFSET('Smelter Look-up'!$G$4,$V86-4,0))</f>
        <v>0</v>
      </c>
      <c r="I86" s="205" t="str">
        <f ca="1">IF(ISERROR($V86),"",OFFSET('Smelter Look-up'!$H$4,$V86-4,0))</f>
        <v>Kipushi</v>
      </c>
      <c r="J86" s="205" t="str">
        <f ca="1">IF(ISERROR($V86),"",OFFSET('Smelter Look-up'!$I$4,$V86-4,0))</f>
        <v>Haut-Katanga</v>
      </c>
      <c r="K86" s="149"/>
      <c r="L86" s="149"/>
      <c r="M86" s="149"/>
      <c r="N86" s="149"/>
      <c r="O86" s="149"/>
      <c r="P86" s="207"/>
      <c r="Q86" s="150"/>
      <c r="R86" s="148" t="str">
        <f ca="1">IF(ISERROR($V86),"",OFFSET('Smelter Look-up'!$C$4,$V86-4,0)&amp;"")</f>
        <v>SOCIETE MINIERE DU KATANGA (Lupoto Plant)</v>
      </c>
      <c r="S86" s="154" t="str">
        <f t="shared" ca="1" si="9"/>
        <v>CD</v>
      </c>
      <c r="T86" s="154" t="str">
        <f ca="1">IF(B86="","",IF(ISERROR(MATCH($J86,SorP!$B$1:$B$6261,0)),"",INDIRECT("'SorP'!$A$"&amp;MATCH($S86&amp;$J86,SorP!C:C,0))))</f>
        <v>CD-HK</v>
      </c>
      <c r="U86" s="167"/>
      <c r="V86" s="168">
        <f ca="1">IF(C86="",NA(),MATCH($B86&amp;$C86,'Smelter Look-up'!$J:$J,0))</f>
        <v>145</v>
      </c>
      <c r="X86" s="169">
        <f t="shared" ca="1" si="8"/>
        <v>0</v>
      </c>
      <c r="AB86" s="312" t="str">
        <f t="shared" ca="1" si="10"/>
        <v>Cobalt</v>
      </c>
      <c r="AC86" s="169" t="str">
        <f t="shared" ca="1" si="11"/>
        <v>Cobalt</v>
      </c>
      <c r="AD86" s="169" t="str">
        <f t="shared" ca="1" si="12"/>
        <v>SOCIETE MINIERE DU KATANGA (Lupoto Plant)</v>
      </c>
    </row>
    <row r="87" spans="1:30" s="169" customFormat="1" ht="102">
      <c r="A87" s="154" t="s">
        <v>18230</v>
      </c>
      <c r="B87" s="302" t="str">
        <f ca="1">IF(LEN(A87)=0,"",INDEX('Smelter Look-up'!$A:$A,MATCH($A87,'Smelter Look-up'!$E:$E,0)))</f>
        <v>Copper</v>
      </c>
      <c r="C87" s="151" t="str">
        <f ca="1">IF(LEN(A87)=0,"",INDEX('Smelter Look-up'!$C:$C,MATCH($A87,'Smelter Look-up'!$E:$E,0)))</f>
        <v>SOCIETE MINIERE DU KATANGA (Lupoto Plant)</v>
      </c>
      <c r="D87" s="148"/>
      <c r="E87" s="148" t="str">
        <f ca="1">IF(ISERROR($V87),"",OFFSET('Smelter Look-up'!$D$4,$V87-4,0)&amp;"")</f>
        <v>CONGO, DEMOCRATIC REPUBLIC OF THE</v>
      </c>
      <c r="F87" s="148" t="str">
        <f ca="1">IF(ISERROR($V87),"",OFFSET('Smelter Look-up'!$E$4,$V87-4,0))</f>
        <v>CID004746</v>
      </c>
      <c r="G87" s="148" t="str">
        <f ca="1">IF(C87=$X$4,"Enter smelter details",IF(ISERROR($V87),"",OFFSET('Smelter Look-up'!$F$4,$V87-4,0)))</f>
        <v>RMI</v>
      </c>
      <c r="H87" s="204">
        <f ca="1">IF(ISERROR($V87),"",OFFSET('Smelter Look-up'!$G$4,$V87-4,0))</f>
        <v>0</v>
      </c>
      <c r="I87" s="205" t="str">
        <f ca="1">IF(ISERROR($V87),"",OFFSET('Smelter Look-up'!$H$4,$V87-4,0))</f>
        <v>Kipushi</v>
      </c>
      <c r="J87" s="205" t="str">
        <f ca="1">IF(ISERROR($V87),"",OFFSET('Smelter Look-up'!$I$4,$V87-4,0))</f>
        <v>Haut-Katanga</v>
      </c>
      <c r="K87" s="149"/>
      <c r="L87" s="149"/>
      <c r="M87" s="149"/>
      <c r="N87" s="149"/>
      <c r="O87" s="149"/>
      <c r="P87" s="207"/>
      <c r="Q87" s="150"/>
      <c r="R87" s="148" t="str">
        <f ca="1">IF(ISERROR($V87),"",OFFSET('Smelter Look-up'!$C$4,$V87-4,0)&amp;"")</f>
        <v>SOCIETE MINIERE DU KATANGA (Lupoto Plant)</v>
      </c>
      <c r="S87" s="154" t="str">
        <f t="shared" ca="1" si="9"/>
        <v>CD</v>
      </c>
      <c r="T87" s="154" t="str">
        <f ca="1">IF(B87="","",IF(ISERROR(MATCH($J87,SorP!$B$1:$B$6261,0)),"",INDIRECT("'SorP'!$A$"&amp;MATCH($S87&amp;$J87,SorP!C:C,0))))</f>
        <v>CD-HK</v>
      </c>
      <c r="U87" s="167"/>
      <c r="V87" s="168">
        <f ca="1">IF(C87="",NA(),MATCH($B87&amp;$C87,'Smelter Look-up'!$J:$J,0))</f>
        <v>351</v>
      </c>
      <c r="X87" s="169">
        <f t="shared" ca="1" si="8"/>
        <v>0</v>
      </c>
      <c r="AB87" s="312" t="str">
        <f t="shared" ca="1" si="10"/>
        <v>Copper</v>
      </c>
      <c r="AC87" s="169" t="str">
        <f t="shared" ca="1" si="11"/>
        <v>Copper</v>
      </c>
      <c r="AD87" s="169" t="str">
        <f t="shared" ca="1" si="12"/>
        <v>SOCIETE MINIERE DU KATANGA (Lupoto Plant)</v>
      </c>
    </row>
    <row r="88" spans="1:30" s="169" customFormat="1" ht="76.5">
      <c r="A88" s="154" t="s">
        <v>11939</v>
      </c>
      <c r="B88" s="302" t="str">
        <f ca="1">IF(LEN(A88)=0,"",INDEX('Smelter Look-up'!$A:$A,MATCH($A88,'Smelter Look-up'!$E:$E,0)))</f>
        <v>Cobalt</v>
      </c>
      <c r="C88" s="151" t="str">
        <f ca="1">IF(LEN(A88)=0,"",INDEX('Smelter Look-up'!$C:$C,MATCH($A88,'Smelter Look-up'!$E:$E,0)))</f>
        <v>PT Halmahera Persada Lygend</v>
      </c>
      <c r="D88" s="148"/>
      <c r="E88" s="148" t="str">
        <f ca="1">IF(ISERROR($V88),"",OFFSET('Smelter Look-up'!$D$4,$V88-4,0)&amp;"")</f>
        <v>INDONESIA</v>
      </c>
      <c r="F88" s="148" t="str">
        <f ca="1">IF(ISERROR($V88),"",OFFSET('Smelter Look-up'!$E$4,$V88-4,0))</f>
        <v>CID004802</v>
      </c>
      <c r="G88" s="148" t="str">
        <f ca="1">IF(C88=$X$4,"Enter smelter details",IF(ISERROR($V88),"",OFFSET('Smelter Look-up'!$F$4,$V88-4,0)))</f>
        <v>RMI</v>
      </c>
      <c r="H88" s="204">
        <f ca="1">IF(ISERROR($V88),"",OFFSET('Smelter Look-up'!$G$4,$V88-4,0))</f>
        <v>0</v>
      </c>
      <c r="I88" s="205" t="str">
        <f ca="1">IF(ISERROR($V88),"",OFFSET('Smelter Look-up'!$H$4,$V88-4,0))</f>
        <v>Kabupaten Halmahera Selatan</v>
      </c>
      <c r="J88" s="205" t="str">
        <f ca="1">IF(ISERROR($V88),"",OFFSET('Smelter Look-up'!$I$4,$V88-4,0))</f>
        <v>Maluku Utara</v>
      </c>
      <c r="K88" s="149"/>
      <c r="L88" s="149"/>
      <c r="M88" s="149"/>
      <c r="N88" s="149"/>
      <c r="O88" s="149"/>
      <c r="P88" s="207"/>
      <c r="Q88" s="150"/>
      <c r="R88" s="148" t="str">
        <f ca="1">IF(ISERROR($V88),"",OFFSET('Smelter Look-up'!$C$4,$V88-4,0)&amp;"")</f>
        <v>PT Halmahera Persada Lygend</v>
      </c>
      <c r="S88" s="154" t="str">
        <f t="shared" ca="1" si="9"/>
        <v>ID</v>
      </c>
      <c r="T88" s="154" t="str">
        <f ca="1">IF(B88="","",IF(ISERROR(MATCH($J88,SorP!$B$1:$B$6261,0)),"",INDIRECT("'SorP'!$A$"&amp;MATCH($S88&amp;$J88,SorP!C:C,0))))</f>
        <v>ID-MU</v>
      </c>
      <c r="U88" s="167"/>
      <c r="V88" s="168">
        <f ca="1">IF(C88="",NA(),MATCH($B88&amp;$C88,'Smelter Look-up'!$J:$J,0))</f>
        <v>131</v>
      </c>
      <c r="X88" s="169">
        <f t="shared" ca="1" si="8"/>
        <v>0</v>
      </c>
      <c r="AB88" s="312" t="str">
        <f t="shared" ca="1" si="10"/>
        <v>Cobalt</v>
      </c>
      <c r="AC88" s="169" t="str">
        <f t="shared" ca="1" si="11"/>
        <v>Cobalt</v>
      </c>
      <c r="AD88" s="169" t="str">
        <f t="shared" ca="1" si="12"/>
        <v>PT Halmahera Persada Lygend</v>
      </c>
    </row>
    <row r="89" spans="1:30" s="169" customFormat="1" ht="51">
      <c r="A89" s="154" t="s">
        <v>18603</v>
      </c>
      <c r="B89" s="302" t="str">
        <f ca="1">IF(LEN(A89)=0,"",INDEX('Smelter Look-up'!$A:$A,MATCH($A89,'Smelter Look-up'!$E:$E,0)))</f>
        <v>Cobalt</v>
      </c>
      <c r="C89" s="151" t="str">
        <f ca="1">IF(LEN(A89)=0,"",INDEX('Smelter Look-up'!$C:$C,MATCH($A89,'Smelter Look-up'!$E:$E,0)))</f>
        <v>CMOC Kisanfu Mining SARL</v>
      </c>
      <c r="D89" s="148"/>
      <c r="E89" s="148" t="str">
        <f ca="1">IF(ISERROR($V89),"",OFFSET('Smelter Look-up'!$D$4,$V89-4,0)&amp;"")</f>
        <v>CONGO, DEMOCRATIC REPUBLIC OF THE</v>
      </c>
      <c r="F89" s="148" t="str">
        <f ca="1">IF(ISERROR($V89),"",OFFSET('Smelter Look-up'!$E$4,$V89-4,0))</f>
        <v>CID004811</v>
      </c>
      <c r="G89" s="148" t="str">
        <f ca="1">IF(C89=$X$4,"Enter smelter details",IF(ISERROR($V89),"",OFFSET('Smelter Look-up'!$F$4,$V89-4,0)))</f>
        <v>RMI</v>
      </c>
      <c r="H89" s="204">
        <f ca="1">IF(ISERROR($V89),"",OFFSET('Smelter Look-up'!$G$4,$V89-4,0))</f>
        <v>0</v>
      </c>
      <c r="I89" s="205" t="str">
        <f ca="1">IF(ISERROR($V89),"",OFFSET('Smelter Look-up'!$H$4,$V89-4,0))</f>
        <v>Chefferie de Bayeke, Territoire de Lubudi</v>
      </c>
      <c r="J89" s="205" t="str">
        <f ca="1">IF(ISERROR($V89),"",OFFSET('Smelter Look-up'!$I$4,$V89-4,0))</f>
        <v>Lualaba</v>
      </c>
      <c r="K89" s="149"/>
      <c r="L89" s="149"/>
      <c r="M89" s="149"/>
      <c r="N89" s="149"/>
      <c r="O89" s="149"/>
      <c r="P89" s="207"/>
      <c r="Q89" s="150"/>
      <c r="R89" s="148" t="str">
        <f ca="1">IF(ISERROR($V89),"",OFFSET('Smelter Look-up'!$C$4,$V89-4,0)&amp;"")</f>
        <v>CMOC Kisanfu Mining SARL</v>
      </c>
      <c r="S89" s="154" t="str">
        <f t="shared" ca="1" si="9"/>
        <v>CD</v>
      </c>
      <c r="T89" s="154" t="str">
        <f ca="1">IF(B89="","",IF(ISERROR(MATCH($J89,SorP!$B$1:$B$6261,0)),"",INDIRECT("'SorP'!$A$"&amp;MATCH($S89&amp;$J89,SorP!C:C,0))))</f>
        <v>CD-LU</v>
      </c>
      <c r="U89" s="167"/>
      <c r="V89" s="168">
        <f ca="1">IF(C89="",NA(),MATCH($B89&amp;$C89,'Smelter Look-up'!$J:$J,0))</f>
        <v>13</v>
      </c>
      <c r="X89" s="169">
        <f t="shared" ca="1" si="8"/>
        <v>0</v>
      </c>
      <c r="AB89" s="312" t="str">
        <f t="shared" ca="1" si="10"/>
        <v>Cobalt</v>
      </c>
      <c r="AC89" s="169" t="str">
        <f t="shared" ca="1" si="11"/>
        <v>Cobalt</v>
      </c>
      <c r="AD89" s="169" t="str">
        <f t="shared" ca="1" si="12"/>
        <v>CMOC Kisanfu Mining SARL</v>
      </c>
    </row>
    <row r="90" spans="1:30" s="169" customFormat="1" ht="51">
      <c r="A90" s="154" t="s">
        <v>18144</v>
      </c>
      <c r="B90" s="302" t="str">
        <f ca="1">IF(LEN(A90)=0,"",INDEX('Smelter Look-up'!$A:$A,MATCH($A90,'Smelter Look-up'!$E:$E,0)))</f>
        <v>Copper</v>
      </c>
      <c r="C90" s="151" t="str">
        <f ca="1">IF(LEN(A90)=0,"",INDEX('Smelter Look-up'!$C:$C,MATCH($A90,'Smelter Look-up'!$E:$E,0)))</f>
        <v>CMOC Kisanfu Mining SARL</v>
      </c>
      <c r="D90" s="148"/>
      <c r="E90" s="148" t="str">
        <f ca="1">IF(ISERROR($V90),"",OFFSET('Smelter Look-up'!$D$4,$V90-4,0)&amp;"")</f>
        <v>CONGO, DEMOCRATIC REPUBLIC OF THE</v>
      </c>
      <c r="F90" s="148" t="str">
        <f ca="1">IF(ISERROR($V90),"",OFFSET('Smelter Look-up'!$E$4,$V90-4,0))</f>
        <v>CID004812</v>
      </c>
      <c r="G90" s="148" t="str">
        <f ca="1">IF(C90=$X$4,"Enter smelter details",IF(ISERROR($V90),"",OFFSET('Smelter Look-up'!$F$4,$V90-4,0)))</f>
        <v>RMI</v>
      </c>
      <c r="H90" s="204">
        <f ca="1">IF(ISERROR($V90),"",OFFSET('Smelter Look-up'!$G$4,$V90-4,0))</f>
        <v>0</v>
      </c>
      <c r="I90" s="205" t="str">
        <f ca="1">IF(ISERROR($V90),"",OFFSET('Smelter Look-up'!$H$4,$V90-4,0))</f>
        <v>Chefferie de Bayeke</v>
      </c>
      <c r="J90" s="205" t="str">
        <f ca="1">IF(ISERROR($V90),"",OFFSET('Smelter Look-up'!$I$4,$V90-4,0))</f>
        <v>Lualaba</v>
      </c>
      <c r="K90" s="149"/>
      <c r="L90" s="149"/>
      <c r="M90" s="149"/>
      <c r="N90" s="149"/>
      <c r="O90" s="149"/>
      <c r="P90" s="207"/>
      <c r="Q90" s="150"/>
      <c r="R90" s="148" t="str">
        <f ca="1">IF(ISERROR($V90),"",OFFSET('Smelter Look-up'!$C$4,$V90-4,0)&amp;"")</f>
        <v>CMOC Kisanfu Mining SARL</v>
      </c>
      <c r="S90" s="154" t="str">
        <f t="shared" ca="1" si="9"/>
        <v>CD</v>
      </c>
      <c r="T90" s="154" t="str">
        <f ca="1">IF(B90="","",IF(ISERROR(MATCH($J90,SorP!$B$1:$B$6261,0)),"",INDIRECT("'SorP'!$A$"&amp;MATCH($S90&amp;$J90,SorP!C:C,0))))</f>
        <v>CD-LU</v>
      </c>
      <c r="U90" s="167"/>
      <c r="V90" s="168">
        <f ca="1">IF(C90="",NA(),MATCH($B90&amp;$C90,'Smelter Look-up'!$J:$J,0))</f>
        <v>217</v>
      </c>
      <c r="X90" s="169">
        <f t="shared" ca="1" si="8"/>
        <v>0</v>
      </c>
      <c r="AB90" s="312" t="str">
        <f t="shared" ca="1" si="10"/>
        <v>Copper</v>
      </c>
      <c r="AC90" s="169" t="str">
        <f t="shared" ca="1" si="11"/>
        <v>Copper</v>
      </c>
      <c r="AD90" s="169" t="str">
        <f t="shared" ca="1" si="12"/>
        <v>CMOC Kisanfu Mining SARL</v>
      </c>
    </row>
    <row r="91" spans="1:30" s="169" customFormat="1" ht="102">
      <c r="A91" s="154" t="s">
        <v>18616</v>
      </c>
      <c r="B91" s="302" t="str">
        <f ca="1">IF(LEN(A91)=0,"",INDEX('Smelter Look-up'!$A:$A,MATCH($A91,'Smelter Look-up'!$E:$E,0)))</f>
        <v>Cobalt</v>
      </c>
      <c r="C91" s="151" t="str">
        <f ca="1">IF(LEN(A91)=0,"",INDEX('Smelter Look-up'!$C:$C,MATCH($A91,'Smelter Look-up'!$E:$E,0)))</f>
        <v>Jing Yuan Tungsten Technology Co., Ltd.</v>
      </c>
      <c r="D91" s="148"/>
      <c r="E91" s="148" t="str">
        <f ca="1">IF(ISERROR($V91),"",OFFSET('Smelter Look-up'!$D$4,$V91-4,0)&amp;"")</f>
        <v>TAIWAN, PROVINCE OF CHINA</v>
      </c>
      <c r="F91" s="148" t="str">
        <f ca="1">IF(ISERROR($V91),"",OFFSET('Smelter Look-up'!$E$4,$V91-4,0))</f>
        <v>CID005013</v>
      </c>
      <c r="G91" s="148" t="str">
        <f ca="1">IF(C91=$X$4,"Enter smelter details",IF(ISERROR($V91),"",OFFSET('Smelter Look-up'!$F$4,$V91-4,0)))</f>
        <v>RMI</v>
      </c>
      <c r="H91" s="204">
        <f ca="1">IF(ISERROR($V91),"",OFFSET('Smelter Look-up'!$G$4,$V91-4,0))</f>
        <v>0</v>
      </c>
      <c r="I91" s="205" t="str">
        <f ca="1">IF(ISERROR($V91),"",OFFSET('Smelter Look-up'!$H$4,$V91-4,0))</f>
        <v>Fangliao Township</v>
      </c>
      <c r="J91" s="205" t="str">
        <f ca="1">IF(ISERROR($V91),"",OFFSET('Smelter Look-up'!$I$4,$V91-4,0))</f>
        <v>Pingtung</v>
      </c>
      <c r="K91" s="149"/>
      <c r="L91" s="149"/>
      <c r="M91" s="149"/>
      <c r="N91" s="149"/>
      <c r="O91" s="149"/>
      <c r="P91" s="207"/>
      <c r="Q91" s="150"/>
      <c r="R91" s="148" t="str">
        <f ca="1">IF(ISERROR($V91),"",OFFSET('Smelter Look-up'!$C$4,$V91-4,0)&amp;"")</f>
        <v>Jing Yuan Tungsten Technology Co., Ltd.</v>
      </c>
      <c r="S91" s="154" t="str">
        <f t="shared" ca="1" si="9"/>
        <v>TW</v>
      </c>
      <c r="T91" s="154" t="str">
        <f ca="1">IF(B91="","",IF(ISERROR(MATCH($J91,SorP!$B$1:$B$6261,0)),"",INDIRECT("'SorP'!$A$"&amp;MATCH($S91&amp;$J91,SorP!C:C,0))))</f>
        <v>TW-PIF</v>
      </c>
      <c r="U91" s="167"/>
      <c r="V91" s="168">
        <f ca="1">IF(C91="",NA(),MATCH($B91&amp;$C91,'Smelter Look-up'!$J:$J,0))</f>
        <v>78</v>
      </c>
      <c r="X91" s="169">
        <f t="shared" ca="1" si="8"/>
        <v>0</v>
      </c>
      <c r="AB91" s="312" t="str">
        <f t="shared" ca="1" si="10"/>
        <v>Cobalt</v>
      </c>
      <c r="AC91" s="169" t="str">
        <f t="shared" ca="1" si="11"/>
        <v>Cobalt</v>
      </c>
      <c r="AD91" s="169" t="str">
        <f t="shared" ca="1" si="12"/>
        <v>Jing Yuan Tungsten Technology Co., Ltd.</v>
      </c>
    </row>
    <row r="92" spans="1:30" s="169" customFormat="1" ht="153">
      <c r="A92" s="154" t="s">
        <v>18341</v>
      </c>
      <c r="B92" s="302" t="str">
        <f ca="1">IF(LEN(A92)=0,"",INDEX('Smelter Look-up'!$A:$A,MATCH($A92,'Smelter Look-up'!$E:$E,0)))</f>
        <v>Nickel</v>
      </c>
      <c r="C92" s="151" t="str">
        <f ca="1">IF(LEN(A92)=0,"",INDEX('Smelter Look-up'!$C:$C,MATCH($A92,'Smelter Look-up'!$E:$E,0)))</f>
        <v>Guizhou CNGR Resource Recycling Industry Development Co., Ltd.</v>
      </c>
      <c r="D92" s="148"/>
      <c r="E92" s="148" t="str">
        <f ca="1">IF(ISERROR($V92),"",OFFSET('Smelter Look-up'!$D$4,$V92-4,0)&amp;"")</f>
        <v>CHINA</v>
      </c>
      <c r="F92" s="148" t="str">
        <f ca="1">IF(ISERROR($V92),"",OFFSET('Smelter Look-up'!$E$4,$V92-4,0))</f>
        <v>CID005061</v>
      </c>
      <c r="G92" s="148" t="str">
        <f ca="1">IF(C92=$X$4,"Enter smelter details",IF(ISERROR($V92),"",OFFSET('Smelter Look-up'!$F$4,$V92-4,0)))</f>
        <v>RMI</v>
      </c>
      <c r="H92" s="204">
        <f ca="1">IF(ISERROR($V92),"",OFFSET('Smelter Look-up'!$G$4,$V92-4,0))</f>
        <v>0</v>
      </c>
      <c r="I92" s="205" t="str">
        <f ca="1">IF(ISERROR($V92),"",OFFSET('Smelter Look-up'!$H$4,$V92-4,0))</f>
        <v>Tongren</v>
      </c>
      <c r="J92" s="205" t="str">
        <f ca="1">IF(ISERROR($V92),"",OFFSET('Smelter Look-up'!$I$4,$V92-4,0))</f>
        <v>Guizhou Sheng</v>
      </c>
      <c r="K92" s="149"/>
      <c r="L92" s="149"/>
      <c r="M92" s="149"/>
      <c r="N92" s="149"/>
      <c r="O92" s="149"/>
      <c r="P92" s="207"/>
      <c r="Q92" s="150"/>
      <c r="R92" s="148" t="str">
        <f ca="1">IF(ISERROR($V92),"",OFFSET('Smelter Look-up'!$C$4,$V92-4,0)&amp;"")</f>
        <v>Guizhou CNGR Resource Recycling Industry Development Co., Ltd.</v>
      </c>
      <c r="S92" s="154" t="str">
        <f t="shared" ca="1" si="9"/>
        <v>CN</v>
      </c>
      <c r="T92" s="154" t="str">
        <f ca="1">IF(B92="","",IF(ISERROR(MATCH($J92,SorP!$B$1:$B$6261,0)),"",INDIRECT("'SorP'!$A$"&amp;MATCH($S92&amp;$J92,SorP!C:C,0))))</f>
        <v>CN-GZ</v>
      </c>
      <c r="U92" s="167"/>
      <c r="V92" s="168">
        <f ca="1">IF(C92="",NA(),MATCH($B92&amp;$C92,'Smelter Look-up'!$J:$J,0))</f>
        <v>531</v>
      </c>
      <c r="X92" s="169">
        <f t="shared" ca="1" si="8"/>
        <v>0</v>
      </c>
      <c r="AB92" s="312" t="str">
        <f t="shared" ca="1" si="10"/>
        <v>Nickel</v>
      </c>
      <c r="AC92" s="169" t="str">
        <f t="shared" ca="1" si="11"/>
        <v>Nickel</v>
      </c>
      <c r="AD92" s="169" t="str">
        <f t="shared" ca="1" si="12"/>
        <v>Guizhou CNGR Resource Recycling Industry Development Co., Ltd.</v>
      </c>
    </row>
    <row r="93" spans="1:30" s="169" customFormat="1" ht="127.5">
      <c r="A93" s="154" t="s">
        <v>18345</v>
      </c>
      <c r="B93" s="302" t="str">
        <f ca="1">IF(LEN(A93)=0,"",INDEX('Smelter Look-up'!$A:$A,MATCH($A93,'Smelter Look-up'!$E:$E,0)))</f>
        <v>Nickel</v>
      </c>
      <c r="C93" s="151" t="str">
        <f ca="1">IF(LEN(A93)=0,"",INDEX('Smelter Look-up'!$C:$C,MATCH($A93,'Smelter Look-up'!$E:$E,0)))</f>
        <v>Hunan CNGR New Energy Science &amp; Technology Co., Ltd.</v>
      </c>
      <c r="D93" s="148"/>
      <c r="E93" s="148" t="str">
        <f ca="1">IF(ISERROR($V93),"",OFFSET('Smelter Look-up'!$D$4,$V93-4,0)&amp;"")</f>
        <v>CHINA</v>
      </c>
      <c r="F93" s="148" t="str">
        <f ca="1">IF(ISERROR($V93),"",OFFSET('Smelter Look-up'!$E$4,$V93-4,0))</f>
        <v>CID005175</v>
      </c>
      <c r="G93" s="148" t="str">
        <f ca="1">IF(C93=$X$4,"Enter smelter details",IF(ISERROR($V93),"",OFFSET('Smelter Look-up'!$F$4,$V93-4,0)))</f>
        <v>RMI</v>
      </c>
      <c r="H93" s="204">
        <f ca="1">IF(ISERROR($V93),"",OFFSET('Smelter Look-up'!$G$4,$V93-4,0))</f>
        <v>0</v>
      </c>
      <c r="I93" s="205" t="str">
        <f ca="1">IF(ISERROR($V93),"",OFFSET('Smelter Look-up'!$H$4,$V93-4,0))</f>
        <v>Changsha</v>
      </c>
      <c r="J93" s="205" t="str">
        <f ca="1">IF(ISERROR($V93),"",OFFSET('Smelter Look-up'!$I$4,$V93-4,0))</f>
        <v>Hunan Sheng</v>
      </c>
      <c r="K93" s="149"/>
      <c r="L93" s="149"/>
      <c r="M93" s="149"/>
      <c r="N93" s="149"/>
      <c r="O93" s="149"/>
      <c r="P93" s="207"/>
      <c r="Q93" s="150"/>
      <c r="R93" s="148" t="str">
        <f ca="1">IF(ISERROR($V93),"",OFFSET('Smelter Look-up'!$C$4,$V93-4,0)&amp;"")</f>
        <v>Hunan CNGR New Energy Science &amp; Technology Co., Ltd.</v>
      </c>
      <c r="S93" s="154" t="str">
        <f t="shared" ca="1" si="9"/>
        <v>CN</v>
      </c>
      <c r="T93" s="154" t="str">
        <f ca="1">IF(B93="","",IF(ISERROR(MATCH($J93,SorP!$B$1:$B$6261,0)),"",INDIRECT("'SorP'!$A$"&amp;MATCH($S93&amp;$J93,SorP!C:C,0))))</f>
        <v>CN-HN</v>
      </c>
      <c r="U93" s="167"/>
      <c r="V93" s="168">
        <f ca="1">IF(C93="",NA(),MATCH($B93&amp;$C93,'Smelter Look-up'!$J:$J,0))</f>
        <v>536</v>
      </c>
      <c r="X93" s="169">
        <f t="shared" ca="1" si="8"/>
        <v>0</v>
      </c>
      <c r="AB93" s="312" t="str">
        <f t="shared" ca="1" si="10"/>
        <v>Nickel</v>
      </c>
      <c r="AC93" s="169" t="str">
        <f t="shared" ca="1" si="11"/>
        <v>Nickel</v>
      </c>
      <c r="AD93" s="169" t="str">
        <f t="shared" ca="1" si="12"/>
        <v>Hunan CNGR New Energy Science &amp; Technology Co., Ltd.</v>
      </c>
    </row>
    <row r="94" spans="1:30" s="169" customFormat="1" ht="63.75">
      <c r="A94" s="154" t="s">
        <v>18622</v>
      </c>
      <c r="B94" s="302" t="str">
        <f ca="1">IF(LEN(A94)=0,"",INDEX('Smelter Look-up'!$A:$A,MATCH($A94,'Smelter Look-up'!$E:$E,0)))</f>
        <v>Cobalt</v>
      </c>
      <c r="C94" s="151" t="str">
        <f ca="1">IF(LEN(A94)=0,"",INDEX('Smelter Look-up'!$C:$C,MATCH($A94,'Smelter Look-up'!$E:$E,0)))</f>
        <v>PT HUAFEI NICKEL COBALT</v>
      </c>
      <c r="D94" s="148"/>
      <c r="E94" s="148" t="str">
        <f ca="1">IF(ISERROR($V94),"",OFFSET('Smelter Look-up'!$D$4,$V94-4,0)&amp;"")</f>
        <v>INDONESIA</v>
      </c>
      <c r="F94" s="148" t="str">
        <f ca="1">IF(ISERROR($V94),"",OFFSET('Smelter Look-up'!$E$4,$V94-4,0))</f>
        <v>CID005213</v>
      </c>
      <c r="G94" s="148" t="str">
        <f ca="1">IF(C94=$X$4,"Enter smelter details",IF(ISERROR($V94),"",OFFSET('Smelter Look-up'!$F$4,$V94-4,0)))</f>
        <v>RMI</v>
      </c>
      <c r="H94" s="204">
        <f ca="1">IF(ISERROR($V94),"",OFFSET('Smelter Look-up'!$G$4,$V94-4,0))</f>
        <v>0</v>
      </c>
      <c r="I94" s="205" t="str">
        <f ca="1">IF(ISERROR($V94),"",OFFSET('Smelter Look-up'!$H$4,$V94-4,0))</f>
        <v>Halmahera Tengah</v>
      </c>
      <c r="J94" s="205" t="str">
        <f ca="1">IF(ISERROR($V94),"",OFFSET('Smelter Look-up'!$I$4,$V94-4,0))</f>
        <v>Maluku Utara</v>
      </c>
      <c r="K94" s="149"/>
      <c r="L94" s="149"/>
      <c r="M94" s="149"/>
      <c r="N94" s="149"/>
      <c r="O94" s="149"/>
      <c r="P94" s="207"/>
      <c r="Q94" s="150"/>
      <c r="R94" s="148" t="str">
        <f ca="1">IF(ISERROR($V94),"",OFFSET('Smelter Look-up'!$C$4,$V94-4,0)&amp;"")</f>
        <v>PT HUAFEI NICKEL COBALT</v>
      </c>
      <c r="S94" s="154" t="str">
        <f t="shared" ca="1" si="9"/>
        <v>ID</v>
      </c>
      <c r="T94" s="154" t="str">
        <f ca="1">IF(B94="","",IF(ISERROR(MATCH($J94,SorP!$B$1:$B$6261,0)),"",INDIRECT("'SorP'!$A$"&amp;MATCH($S94&amp;$J94,SorP!C:C,0))))</f>
        <v>ID-MU</v>
      </c>
      <c r="U94" s="167"/>
      <c r="V94" s="168">
        <f ca="1">IF(C94="",NA(),MATCH($B94&amp;$C94,'Smelter Look-up'!$J:$J,0))</f>
        <v>132</v>
      </c>
      <c r="X94" s="169">
        <f t="shared" ca="1" si="8"/>
        <v>0</v>
      </c>
      <c r="AB94" s="312" t="str">
        <f t="shared" ca="1" si="10"/>
        <v>Cobalt</v>
      </c>
      <c r="AC94" s="169" t="str">
        <f t="shared" ca="1" si="11"/>
        <v>Cobalt</v>
      </c>
      <c r="AD94" s="169" t="str">
        <f t="shared" ca="1" si="12"/>
        <v>PT HUAFEI NICKEL COBALT</v>
      </c>
    </row>
    <row r="95" spans="1:30" s="169" customFormat="1" ht="63.75">
      <c r="A95" s="154" t="s">
        <v>18662</v>
      </c>
      <c r="B95" s="302" t="str">
        <f ca="1">IF(LEN(A95)=0,"",INDEX('Smelter Look-up'!$A:$A,MATCH($A95,'Smelter Look-up'!$E:$E,0)))</f>
        <v>Nickel</v>
      </c>
      <c r="C95" s="151" t="str">
        <f ca="1">IF(LEN(A95)=0,"",INDEX('Smelter Look-up'!$C:$C,MATCH($A95,'Smelter Look-up'!$E:$E,0)))</f>
        <v>PT HUAFEI NICKEL COBALT</v>
      </c>
      <c r="D95" s="148"/>
      <c r="E95" s="148" t="str">
        <f ca="1">IF(ISERROR($V95),"",OFFSET('Smelter Look-up'!$D$4,$V95-4,0)&amp;"")</f>
        <v>INDONESIA</v>
      </c>
      <c r="F95" s="148" t="str">
        <f ca="1">IF(ISERROR($V95),"",OFFSET('Smelter Look-up'!$E$4,$V95-4,0))</f>
        <v>CID005214</v>
      </c>
      <c r="G95" s="148" t="str">
        <f ca="1">IF(C95=$X$4,"Enter smelter details",IF(ISERROR($V95),"",OFFSET('Smelter Look-up'!$F$4,$V95-4,0)))</f>
        <v>RMI</v>
      </c>
      <c r="H95" s="204">
        <f ca="1">IF(ISERROR($V95),"",OFFSET('Smelter Look-up'!$G$4,$V95-4,0))</f>
        <v>0</v>
      </c>
      <c r="I95" s="205" t="str">
        <f ca="1">IF(ISERROR($V95),"",OFFSET('Smelter Look-up'!$H$4,$V95-4,0))</f>
        <v>Halmahera Tengah</v>
      </c>
      <c r="J95" s="205" t="str">
        <f ca="1">IF(ISERROR($V95),"",OFFSET('Smelter Look-up'!$I$4,$V95-4,0))</f>
        <v>Maluku Utara</v>
      </c>
      <c r="K95" s="149"/>
      <c r="L95" s="149"/>
      <c r="M95" s="149"/>
      <c r="N95" s="149"/>
      <c r="O95" s="149"/>
      <c r="P95" s="207"/>
      <c r="Q95" s="150"/>
      <c r="R95" s="148" t="str">
        <f ca="1">IF(ISERROR($V95),"",OFFSET('Smelter Look-up'!$C$4,$V95-4,0)&amp;"")</f>
        <v>PT HUAFEI NICKEL COBALT</v>
      </c>
      <c r="S95" s="154" t="str">
        <f t="shared" ca="1" si="9"/>
        <v>ID</v>
      </c>
      <c r="T95" s="154" t="str">
        <f ca="1">IF(B95="","",IF(ISERROR(MATCH($J95,SorP!$B$1:$B$6261,0)),"",INDIRECT("'SorP'!$A$"&amp;MATCH($S95&amp;$J95,SorP!C:C,0))))</f>
        <v>ID-MU</v>
      </c>
      <c r="U95" s="167"/>
      <c r="V95" s="168">
        <f ca="1">IF(C95="",NA(),MATCH($B95&amp;$C95,'Smelter Look-up'!$J:$J,0))</f>
        <v>571</v>
      </c>
      <c r="X95" s="169">
        <f t="shared" ca="1" si="8"/>
        <v>0</v>
      </c>
      <c r="AB95" s="312" t="str">
        <f t="shared" ca="1" si="10"/>
        <v>Nickel</v>
      </c>
      <c r="AC95" s="169" t="str">
        <f t="shared" ca="1" si="11"/>
        <v>Nickel</v>
      </c>
      <c r="AD95" s="169" t="str">
        <f t="shared" ca="1" si="12"/>
        <v>PT HUAFEI NICKEL COBALT</v>
      </c>
    </row>
    <row r="96" spans="1:30" s="169" customFormat="1" ht="63.75">
      <c r="A96" s="154" t="s">
        <v>18664</v>
      </c>
      <c r="B96" s="302" t="str">
        <f ca="1">IF(LEN(A96)=0,"",INDEX('Smelter Look-up'!$A:$A,MATCH($A96,'Smelter Look-up'!$E:$E,0)))</f>
        <v>Nickel</v>
      </c>
      <c r="C96" s="151" t="str">
        <f ca="1">IF(LEN(A96)=0,"",INDEX('Smelter Look-up'!$C:$C,MATCH($A96,'Smelter Look-up'!$E:$E,0)))</f>
        <v>PT. Infei Metal Industry</v>
      </c>
      <c r="D96" s="148"/>
      <c r="E96" s="148" t="str">
        <f ca="1">IF(ISERROR($V96),"",OFFSET('Smelter Look-up'!$D$4,$V96-4,0)&amp;"")</f>
        <v>INDONESIA</v>
      </c>
      <c r="F96" s="148" t="str">
        <f ca="1">IF(ISERROR($V96),"",OFFSET('Smelter Look-up'!$E$4,$V96-4,0))</f>
        <v>CID005241</v>
      </c>
      <c r="G96" s="148" t="str">
        <f ca="1">IF(C96=$X$4,"Enter smelter details",IF(ISERROR($V96),"",OFFSET('Smelter Look-up'!$F$4,$V96-4,0)))</f>
        <v>RMI</v>
      </c>
      <c r="H96" s="204">
        <f ca="1">IF(ISERROR($V96),"",OFFSET('Smelter Look-up'!$G$4,$V96-4,0))</f>
        <v>0</v>
      </c>
      <c r="I96" s="205" t="str">
        <f ca="1">IF(ISERROR($V96),"",OFFSET('Smelter Look-up'!$H$4,$V96-4,0))</f>
        <v>Halmahera Tengah</v>
      </c>
      <c r="J96" s="205" t="str">
        <f ca="1">IF(ISERROR($V96),"",OFFSET('Smelter Look-up'!$I$4,$V96-4,0))</f>
        <v>Maluku Utara</v>
      </c>
      <c r="K96" s="149"/>
      <c r="L96" s="149"/>
      <c r="M96" s="149"/>
      <c r="N96" s="149"/>
      <c r="O96" s="149"/>
      <c r="P96" s="207"/>
      <c r="Q96" s="150"/>
      <c r="R96" s="148" t="str">
        <f ca="1">IF(ISERROR($V96),"",OFFSET('Smelter Look-up'!$C$4,$V96-4,0)&amp;"")</f>
        <v>PT. Infei Metal Industry</v>
      </c>
      <c r="S96" s="154" t="str">
        <f t="shared" ca="1" si="9"/>
        <v>ID</v>
      </c>
      <c r="T96" s="154" t="str">
        <f ca="1">IF(B96="","",IF(ISERROR(MATCH($J96,SorP!$B$1:$B$6261,0)),"",INDIRECT("'SorP'!$A$"&amp;MATCH($S96&amp;$J96,SorP!C:C,0))))</f>
        <v>ID-MU</v>
      </c>
      <c r="U96" s="167"/>
      <c r="V96" s="168">
        <f ca="1">IF(C96="",NA(),MATCH($B96&amp;$C96,'Smelter Look-up'!$J:$J,0))</f>
        <v>578</v>
      </c>
      <c r="X96" s="169">
        <f t="shared" ca="1" si="8"/>
        <v>0</v>
      </c>
      <c r="AB96" s="312" t="str">
        <f t="shared" ca="1" si="10"/>
        <v>Nickel</v>
      </c>
      <c r="AC96" s="169" t="str">
        <f t="shared" ca="1" si="11"/>
        <v>Nickel</v>
      </c>
      <c r="AD96" s="169" t="str">
        <f t="shared" ca="1" si="12"/>
        <v>PT. Infei Metal Industry</v>
      </c>
    </row>
    <row r="97" spans="1:30" s="169" customFormat="1" ht="76.5">
      <c r="A97" s="154" t="s">
        <v>18666</v>
      </c>
      <c r="B97" s="302" t="str">
        <f ca="1">IF(LEN(A97)=0,"",INDEX('Smelter Look-up'!$A:$A,MATCH($A97,'Smelter Look-up'!$E:$E,0)))</f>
        <v>Nickel</v>
      </c>
      <c r="C97" s="151" t="str">
        <f ca="1">IF(LEN(A97)=0,"",INDEX('Smelter Look-up'!$C:$C,MATCH($A97,'Smelter Look-up'!$E:$E,0)))</f>
        <v>PT. Westrong Metal Industry</v>
      </c>
      <c r="D97" s="148"/>
      <c r="E97" s="148" t="str">
        <f ca="1">IF(ISERROR($V97),"",OFFSET('Smelter Look-up'!$D$4,$V97-4,0)&amp;"")</f>
        <v>INDONESIA</v>
      </c>
      <c r="F97" s="148" t="str">
        <f ca="1">IF(ISERROR($V97),"",OFFSET('Smelter Look-up'!$E$4,$V97-4,0))</f>
        <v>CID005242</v>
      </c>
      <c r="G97" s="148" t="str">
        <f ca="1">IF(C97=$X$4,"Enter smelter details",IF(ISERROR($V97),"",OFFSET('Smelter Look-up'!$F$4,$V97-4,0)))</f>
        <v>RMI</v>
      </c>
      <c r="H97" s="204">
        <f ca="1">IF(ISERROR($V97),"",OFFSET('Smelter Look-up'!$G$4,$V97-4,0))</f>
        <v>0</v>
      </c>
      <c r="I97" s="205" t="str">
        <f ca="1">IF(ISERROR($V97),"",OFFSET('Smelter Look-up'!$H$4,$V97-4,0))</f>
        <v>Halmahera Tengah</v>
      </c>
      <c r="J97" s="205" t="str">
        <f ca="1">IF(ISERROR($V97),"",OFFSET('Smelter Look-up'!$I$4,$V97-4,0))</f>
        <v>Maluku Utara</v>
      </c>
      <c r="K97" s="149"/>
      <c r="L97" s="149"/>
      <c r="M97" s="149"/>
      <c r="N97" s="149"/>
      <c r="O97" s="149"/>
      <c r="P97" s="207"/>
      <c r="Q97" s="150"/>
      <c r="R97" s="148" t="str">
        <f ca="1">IF(ISERROR($V97),"",OFFSET('Smelter Look-up'!$C$4,$V97-4,0)&amp;"")</f>
        <v>PT. Westrong Metal Industry</v>
      </c>
      <c r="S97" s="154" t="str">
        <f t="shared" ca="1" si="9"/>
        <v>ID</v>
      </c>
      <c r="T97" s="154" t="str">
        <f ca="1">IF(B97="","",IF(ISERROR(MATCH($J97,SorP!$B$1:$B$6261,0)),"",INDIRECT("'SorP'!$A$"&amp;MATCH($S97&amp;$J97,SorP!C:C,0))))</f>
        <v>ID-MU</v>
      </c>
      <c r="U97" s="167"/>
      <c r="V97" s="168">
        <f ca="1">IF(C97="",NA(),MATCH($B97&amp;$C97,'Smelter Look-up'!$J:$J,0))</f>
        <v>579</v>
      </c>
      <c r="X97" s="169">
        <f t="shared" ca="1" si="8"/>
        <v>0</v>
      </c>
      <c r="AB97" s="312" t="str">
        <f t="shared" ca="1" si="10"/>
        <v>Nickel</v>
      </c>
      <c r="AC97" s="169" t="str">
        <f t="shared" ca="1" si="11"/>
        <v>Nickel</v>
      </c>
      <c r="AD97" s="169" t="str">
        <f t="shared" ca="1" si="12"/>
        <v>PT. Westrong Metal Industry</v>
      </c>
    </row>
    <row r="98" spans="1:30" s="169" customFormat="1" ht="38.25">
      <c r="A98" s="154" t="s">
        <v>18693</v>
      </c>
      <c r="B98" s="302" t="str">
        <f ca="1">IF(LEN(A98)=0,"",INDEX('Smelter Look-up'!$A:$A,MATCH($A98,'Smelter Look-up'!$E:$E,0)))</f>
        <v>Nickel</v>
      </c>
      <c r="C98" s="151" t="str">
        <f ca="1">IF(LEN(A98)=0,"",INDEX('Smelter Look-up'!$C:$C,MATCH($A98,'Smelter Look-up'!$E:$E,0)))</f>
        <v>PT Obi Nickel Cobalt</v>
      </c>
      <c r="D98" s="148"/>
      <c r="E98" s="148" t="str">
        <f ca="1">IF(ISERROR($V98),"",OFFSET('Smelter Look-up'!$D$4,$V98-4,0)&amp;"")</f>
        <v>INDONESIA</v>
      </c>
      <c r="F98" s="148" t="str">
        <f ca="1">IF(ISERROR($V98),"",OFFSET('Smelter Look-up'!$E$4,$V98-4,0))</f>
        <v>CID005247</v>
      </c>
      <c r="G98" s="148" t="str">
        <f ca="1">IF(C98=$X$4,"Enter smelter details",IF(ISERROR($V98),"",OFFSET('Smelter Look-up'!$F$4,$V98-4,0)))</f>
        <v>RMI</v>
      </c>
      <c r="H98" s="204">
        <f ca="1">IF(ISERROR($V98),"",OFFSET('Smelter Look-up'!$G$4,$V98-4,0))</f>
        <v>0</v>
      </c>
      <c r="I98" s="205" t="str">
        <f ca="1">IF(ISERROR($V98),"",OFFSET('Smelter Look-up'!$H$4,$V98-4,0))</f>
        <v>South Halmahera</v>
      </c>
      <c r="J98" s="205" t="str">
        <f ca="1">IF(ISERROR($V98),"",OFFSET('Smelter Look-up'!$I$4,$V98-4,0))</f>
        <v>Maluku Utara</v>
      </c>
      <c r="K98" s="149"/>
      <c r="L98" s="149"/>
      <c r="M98" s="149"/>
      <c r="N98" s="149"/>
      <c r="O98" s="149"/>
      <c r="P98" s="207"/>
      <c r="Q98" s="150"/>
      <c r="R98" s="148" t="str">
        <f ca="1">IF(ISERROR($V98),"",OFFSET('Smelter Look-up'!$C$4,$V98-4,0)&amp;"")</f>
        <v>PT Obi Nickel Cobalt</v>
      </c>
      <c r="S98" s="154" t="str">
        <f t="shared" ca="1" si="9"/>
        <v>ID</v>
      </c>
      <c r="T98" s="154" t="str">
        <f ca="1">IF(B98="","",IF(ISERROR(MATCH($J98,SorP!$B$1:$B$6261,0)),"",INDIRECT("'SorP'!$A$"&amp;MATCH($S98&amp;$J98,SorP!C:C,0))))</f>
        <v>ID-MU</v>
      </c>
      <c r="U98" s="167"/>
      <c r="V98" s="168">
        <f ca="1">IF(C98="",NA(),MATCH($B98&amp;$C98,'Smelter Look-up'!$J:$J,0))</f>
        <v>574</v>
      </c>
      <c r="X98" s="169">
        <f t="shared" ca="1" si="8"/>
        <v>0</v>
      </c>
      <c r="AB98" s="312" t="str">
        <f t="shared" ca="1" si="10"/>
        <v>Nickel</v>
      </c>
      <c r="AC98" s="169" t="str">
        <f t="shared" ca="1" si="11"/>
        <v>Nickel</v>
      </c>
      <c r="AD98" s="169" t="str">
        <f t="shared" ca="1" si="12"/>
        <v>PT Obi Nickel Cobalt</v>
      </c>
    </row>
    <row r="99" spans="1:30" s="169" customFormat="1" ht="25.5">
      <c r="A99" s="154" t="s">
        <v>18698</v>
      </c>
      <c r="B99" s="302" t="str">
        <f ca="1">IF(LEN(A99)=0,"",INDEX('Smelter Look-up'!$A:$A,MATCH($A99,'Smelter Look-up'!$E:$E,0)))</f>
        <v>Nickel</v>
      </c>
      <c r="C99" s="151" t="str">
        <f ca="1">IF(LEN(A99)=0,"",INDEX('Smelter Look-up'!$C:$C,MATCH($A99,'Smelter Look-up'!$E:$E,0)))</f>
        <v>Umicore Olen</v>
      </c>
      <c r="D99" s="148"/>
      <c r="E99" s="148" t="str">
        <f ca="1">IF(ISERROR($V99),"",OFFSET('Smelter Look-up'!$D$4,$V99-4,0)&amp;"")</f>
        <v>BELGIUM</v>
      </c>
      <c r="F99" s="148" t="str">
        <f ca="1">IF(ISERROR($V99),"",OFFSET('Smelter Look-up'!$E$4,$V99-4,0))</f>
        <v>CID005249</v>
      </c>
      <c r="G99" s="148" t="str">
        <f ca="1">IF(C99=$X$4,"Enter smelter details",IF(ISERROR($V99),"",OFFSET('Smelter Look-up'!$F$4,$V99-4,0)))</f>
        <v>RMI</v>
      </c>
      <c r="H99" s="204">
        <f ca="1">IF(ISERROR($V99),"",OFFSET('Smelter Look-up'!$G$4,$V99-4,0))</f>
        <v>0</v>
      </c>
      <c r="I99" s="205" t="str">
        <f ca="1">IF(ISERROR($V99),"",OFFSET('Smelter Look-up'!$H$4,$V99-4,0))</f>
        <v>Olen</v>
      </c>
      <c r="J99" s="205" t="str">
        <f ca="1">IF(ISERROR($V99),"",OFFSET('Smelter Look-up'!$I$4,$V99-4,0))</f>
        <v>Antwerpen</v>
      </c>
      <c r="K99" s="149"/>
      <c r="L99" s="149"/>
      <c r="M99" s="149"/>
      <c r="N99" s="149"/>
      <c r="O99" s="149"/>
      <c r="P99" s="207"/>
      <c r="Q99" s="150"/>
      <c r="R99" s="148" t="str">
        <f ca="1">IF(ISERROR($V99),"",OFFSET('Smelter Look-up'!$C$4,$V99-4,0)&amp;"")</f>
        <v>Umicore Olen</v>
      </c>
      <c r="S99" s="154" t="str">
        <f t="shared" ca="1" si="9"/>
        <v>BE</v>
      </c>
      <c r="T99" s="154" t="str">
        <f ca="1">IF(B99="","",IF(ISERROR(MATCH($J99,SorP!$B$1:$B$6261,0)),"",INDIRECT("'SorP'!$A$"&amp;MATCH($S99&amp;$J99,SorP!C:C,0))))</f>
        <v>BE-VAN</v>
      </c>
      <c r="U99" s="167"/>
      <c r="V99" s="168">
        <f ca="1">IF(C99="",NA(),MATCH($B99&amp;$C99,'Smelter Look-up'!$J:$J,0))</f>
        <v>586</v>
      </c>
      <c r="X99" s="169">
        <f t="shared" ca="1" si="8"/>
        <v>0</v>
      </c>
      <c r="AB99" s="312" t="str">
        <f t="shared" ca="1" si="10"/>
        <v>Nickel</v>
      </c>
      <c r="AC99" s="169" t="str">
        <f t="shared" ca="1" si="11"/>
        <v>Nickel</v>
      </c>
      <c r="AD99" s="169" t="str">
        <f t="shared" ca="1" si="12"/>
        <v>Umicore Olen</v>
      </c>
    </row>
    <row r="100" spans="1:30" s="169" customFormat="1" ht="63.75">
      <c r="A100" s="154" t="s">
        <v>18695</v>
      </c>
      <c r="B100" s="302" t="str">
        <f ca="1">IF(LEN(A100)=0,"",INDEX('Smelter Look-up'!$A:$A,MATCH($A100,'Smelter Look-up'!$E:$E,0)))</f>
        <v>Nickel</v>
      </c>
      <c r="C100" s="151" t="str">
        <f ca="1">IF(LEN(A100)=0,"",INDEX('Smelter Look-up'!$C:$C,MATCH($A100,'Smelter Look-up'!$E:$E,0)))</f>
        <v>PT.NADESICO NICKEL INDUSTRY</v>
      </c>
      <c r="D100" s="148"/>
      <c r="E100" s="148" t="str">
        <f ca="1">IF(ISERROR($V100),"",OFFSET('Smelter Look-up'!$D$4,$V100-4,0)&amp;"")</f>
        <v>INDONESIA</v>
      </c>
      <c r="F100" s="148" t="str">
        <f ca="1">IF(ISERROR($V100),"",OFFSET('Smelter Look-up'!$E$4,$V100-4,0))</f>
        <v>CID005252</v>
      </c>
      <c r="G100" s="148" t="str">
        <f ca="1">IF(C100=$X$4,"Enter smelter details",IF(ISERROR($V100),"",OFFSET('Smelter Look-up'!$F$4,$V100-4,0)))</f>
        <v>RMI</v>
      </c>
      <c r="H100" s="204">
        <f ca="1">IF(ISERROR($V100),"",OFFSET('Smelter Look-up'!$G$4,$V100-4,0))</f>
        <v>0</v>
      </c>
      <c r="I100" s="205" t="str">
        <f ca="1">IF(ISERROR($V100),"",OFFSET('Smelter Look-up'!$H$4,$V100-4,0))</f>
        <v>Morowali Regency</v>
      </c>
      <c r="J100" s="205" t="str">
        <f ca="1">IF(ISERROR($V100),"",OFFSET('Smelter Look-up'!$I$4,$V100-4,0))</f>
        <v>Sulawesi Tengah</v>
      </c>
      <c r="K100" s="149"/>
      <c r="L100" s="149"/>
      <c r="M100" s="149"/>
      <c r="N100" s="149"/>
      <c r="O100" s="149"/>
      <c r="P100" s="207"/>
      <c r="Q100" s="150"/>
      <c r="R100" s="148" t="str">
        <f ca="1">IF(ISERROR($V100),"",OFFSET('Smelter Look-up'!$C$4,$V100-4,0)&amp;"")</f>
        <v>PT.NADESICO NICKEL INDUSTRY</v>
      </c>
      <c r="S100" s="154" t="str">
        <f t="shared" ca="1" si="9"/>
        <v>ID</v>
      </c>
      <c r="T100" s="154" t="str">
        <f ca="1">IF(B100="","",IF(ISERROR(MATCH($J100,SorP!$B$1:$B$6261,0)),"",INDIRECT("'SorP'!$A$"&amp;MATCH($S100&amp;$J100,SorP!C:C,0))))</f>
        <v>ID-ST</v>
      </c>
      <c r="U100" s="167"/>
      <c r="V100" s="168">
        <f ca="1">IF(C100="",NA(),MATCH($B100&amp;$C100,'Smelter Look-up'!$J:$J,0))</f>
        <v>580</v>
      </c>
      <c r="X100" s="169">
        <f t="shared" ca="1" si="8"/>
        <v>0</v>
      </c>
      <c r="AB100" s="312" t="str">
        <f t="shared" ca="1" si="10"/>
        <v>Nickel</v>
      </c>
      <c r="AC100" s="169" t="str">
        <f t="shared" ca="1" si="11"/>
        <v>Nickel</v>
      </c>
      <c r="AD100" s="169" t="str">
        <f t="shared" ca="1" si="12"/>
        <v>PT.NADESICO NICKEL INDUSTRY</v>
      </c>
    </row>
    <row r="101" spans="1:30" s="169" customFormat="1" ht="38.25">
      <c r="A101" s="154" t="s">
        <v>18675</v>
      </c>
      <c r="B101" s="302" t="str">
        <f ca="1">IF(LEN(A101)=0,"",INDEX('Smelter Look-up'!$A:$A,MATCH($A101,'Smelter Look-up'!$E:$E,0)))</f>
        <v>Cobalt</v>
      </c>
      <c r="C101" s="151" t="str">
        <f ca="1">IF(LEN(A101)=0,"",INDEX('Smelter Look-up'!$C:$C,MATCH($A101,'Smelter Look-up'!$E:$E,0)))</f>
        <v>PT Obi Nickel Cobalt</v>
      </c>
      <c r="D101" s="148"/>
      <c r="E101" s="148" t="str">
        <f ca="1">IF(ISERROR($V101),"",OFFSET('Smelter Look-up'!$D$4,$V101-4,0)&amp;"")</f>
        <v>INDONESIA</v>
      </c>
      <c r="F101" s="148" t="str">
        <f ca="1">IF(ISERROR($V101),"",OFFSET('Smelter Look-up'!$E$4,$V101-4,0))</f>
        <v>CID005253</v>
      </c>
      <c r="G101" s="148" t="str">
        <f ca="1">IF(C101=$X$4,"Enter smelter details",IF(ISERROR($V101),"",OFFSET('Smelter Look-up'!$F$4,$V101-4,0)))</f>
        <v>RMI</v>
      </c>
      <c r="H101" s="204">
        <f ca="1">IF(ISERROR($V101),"",OFFSET('Smelter Look-up'!$G$4,$V101-4,0))</f>
        <v>0</v>
      </c>
      <c r="I101" s="205" t="str">
        <f ca="1">IF(ISERROR($V101),"",OFFSET('Smelter Look-up'!$H$4,$V101-4,0))</f>
        <v>South Halmahera</v>
      </c>
      <c r="J101" s="205" t="str">
        <f ca="1">IF(ISERROR($V101),"",OFFSET('Smelter Look-up'!$I$4,$V101-4,0))</f>
        <v>Maluku Utara</v>
      </c>
      <c r="K101" s="149"/>
      <c r="L101" s="149"/>
      <c r="M101" s="149"/>
      <c r="N101" s="149"/>
      <c r="O101" s="149"/>
      <c r="P101" s="207"/>
      <c r="Q101" s="150"/>
      <c r="R101" s="148" t="str">
        <f ca="1">IF(ISERROR($V101),"",OFFSET('Smelter Look-up'!$C$4,$V101-4,0)&amp;"")</f>
        <v>PT Obi Nickel Cobalt</v>
      </c>
      <c r="S101" s="154" t="str">
        <f t="shared" ca="1" si="9"/>
        <v>ID</v>
      </c>
      <c r="T101" s="154" t="str">
        <f ca="1">IF(B101="","",IF(ISERROR(MATCH($J101,SorP!$B$1:$B$6261,0)),"",INDIRECT("'SorP'!$A$"&amp;MATCH($S101&amp;$J101,SorP!C:C,0))))</f>
        <v>ID-MU</v>
      </c>
      <c r="U101" s="167"/>
      <c r="V101" s="168">
        <f ca="1">IF(C101="",NA(),MATCH($B101&amp;$C101,'Smelter Look-up'!$J:$J,0))</f>
        <v>135</v>
      </c>
      <c r="X101" s="169">
        <f t="shared" ca="1" si="8"/>
        <v>0</v>
      </c>
      <c r="AB101" s="312" t="str">
        <f t="shared" ca="1" si="10"/>
        <v>Cobalt</v>
      </c>
      <c r="AC101" s="169" t="str">
        <f t="shared" ca="1" si="11"/>
        <v>Cobalt</v>
      </c>
      <c r="AD101" s="169" t="str">
        <f t="shared" ca="1" si="12"/>
        <v>PT Obi Nickel Cobalt</v>
      </c>
    </row>
    <row r="102" spans="1:30" s="169" customFormat="1" ht="89.25">
      <c r="A102" s="154" t="s">
        <v>18677</v>
      </c>
      <c r="B102" s="302" t="str">
        <f ca="1">IF(LEN(A102)=0,"",INDEX('Smelter Look-up'!$A:$A,MATCH($A102,'Smelter Look-up'!$E:$E,0)))</f>
        <v>Cobalt</v>
      </c>
      <c r="C102" s="151" t="str">
        <f ca="1">IF(LEN(A102)=0,"",INDEX('Smelter Look-up'!$C:$C,MATCH($A102,'Smelter Look-up'!$E:$E,0)))</f>
        <v>Yichang Brunp Contemporary Amperex Co., Ltd.</v>
      </c>
      <c r="D102" s="148"/>
      <c r="E102" s="148" t="str">
        <f ca="1">IF(ISERROR($V102),"",OFFSET('Smelter Look-up'!$D$4,$V102-4,0)&amp;"")</f>
        <v>CHINA</v>
      </c>
      <c r="F102" s="148" t="str">
        <f ca="1">IF(ISERROR($V102),"",OFFSET('Smelter Look-up'!$E$4,$V102-4,0))</f>
        <v>CID005276</v>
      </c>
      <c r="G102" s="148" t="str">
        <f ca="1">IF(C102=$X$4,"Enter smelter details",IF(ISERROR($V102),"",OFFSET('Smelter Look-up'!$F$4,$V102-4,0)))</f>
        <v>RMI</v>
      </c>
      <c r="H102" s="204">
        <f ca="1">IF(ISERROR($V102),"",OFFSET('Smelter Look-up'!$G$4,$V102-4,0))</f>
        <v>0</v>
      </c>
      <c r="I102" s="205" t="str">
        <f ca="1">IF(ISERROR($V102),"",OFFSET('Smelter Look-up'!$H$4,$V102-4,0))</f>
        <v>Yichang</v>
      </c>
      <c r="J102" s="205" t="str">
        <f ca="1">IF(ISERROR($V102),"",OFFSET('Smelter Look-up'!$I$4,$V102-4,0))</f>
        <v>Hubei Sheng</v>
      </c>
      <c r="K102" s="149"/>
      <c r="L102" s="149"/>
      <c r="M102" s="149"/>
      <c r="N102" s="149"/>
      <c r="O102" s="149"/>
      <c r="P102" s="207"/>
      <c r="Q102" s="150"/>
      <c r="R102" s="148" t="str">
        <f ca="1">IF(ISERROR($V102),"",OFFSET('Smelter Look-up'!$C$4,$V102-4,0)&amp;"")</f>
        <v>Yichang Brunp Contemporary Amperex Co., Ltd.</v>
      </c>
      <c r="S102" s="154" t="str">
        <f t="shared" ca="1" si="9"/>
        <v>CN</v>
      </c>
      <c r="T102" s="154" t="str">
        <f ca="1">IF(B102="","",IF(ISERROR(MATCH($J102,SorP!$B$1:$B$6261,0)),"",INDIRECT("'SorP'!$A$"&amp;MATCH($S102&amp;$J102,SorP!C:C,0))))</f>
        <v>CN-HB</v>
      </c>
      <c r="U102" s="167"/>
      <c r="V102" s="168">
        <f ca="1">IF(C102="",NA(),MATCH($B102&amp;$C102,'Smelter Look-up'!$J:$J,0))</f>
        <v>169</v>
      </c>
      <c r="X102" s="169">
        <f t="shared" ca="1" si="8"/>
        <v>0</v>
      </c>
      <c r="AB102" s="312" t="str">
        <f t="shared" ca="1" si="10"/>
        <v>Cobalt</v>
      </c>
      <c r="AC102" s="169" t="str">
        <f t="shared" ca="1" si="11"/>
        <v>Cobalt</v>
      </c>
      <c r="AD102" s="169" t="str">
        <f t="shared" ca="1" si="12"/>
        <v>Yichang Brunp Contemporary Amperex Co., Ltd.</v>
      </c>
    </row>
    <row r="103" spans="1:30" s="169" customFormat="1" ht="25.5">
      <c r="A103" s="154" t="s">
        <v>20368</v>
      </c>
      <c r="B103" s="302" t="s">
        <v>40</v>
      </c>
      <c r="C103" s="151" t="s">
        <v>296</v>
      </c>
      <c r="D103" s="148" t="s">
        <v>20369</v>
      </c>
      <c r="E103" s="148" t="s">
        <v>65</v>
      </c>
      <c r="F103" s="148" t="s">
        <v>20368</v>
      </c>
      <c r="G103" s="148" t="s">
        <v>12</v>
      </c>
      <c r="H103" s="204">
        <f ca="1">IF(ISERROR($V103),"",OFFSET('Smelter Look-up'!$G$4,$V103-4,0))</f>
        <v>0</v>
      </c>
      <c r="I103" s="205" t="s">
        <v>105</v>
      </c>
      <c r="J103" s="205" t="s">
        <v>20370</v>
      </c>
      <c r="K103" s="149"/>
      <c r="L103" s="149"/>
      <c r="M103" s="149"/>
      <c r="N103" s="149"/>
      <c r="O103" s="149"/>
      <c r="P103" s="207"/>
      <c r="Q103" s="150"/>
      <c r="R103" s="148" t="str">
        <f ca="1">IF(ISERROR($V103),"",OFFSET('Smelter Look-up'!$C$4,$V103-4,0)&amp;"")</f>
        <v/>
      </c>
      <c r="S103" s="154" t="str">
        <f t="shared" ca="1" si="9"/>
        <v>CN</v>
      </c>
      <c r="T103" s="154" t="str">
        <f ca="1">IF(B103="","",IF(ISERROR(MATCH($J103,SorP!$B$1:$B$6261,0)),"",INDIRECT("'SorP'!$A$"&amp;MATCH($S103&amp;$J103,SorP!C:C,0))))</f>
        <v/>
      </c>
      <c r="U103" s="167"/>
      <c r="V103" s="168">
        <f>IF(C103="",NA(),MATCH($B103&amp;$C103,'Smelter Look-up'!$J:$J,0))</f>
        <v>181</v>
      </c>
      <c r="X103" s="169">
        <f t="shared" si="8"/>
        <v>0</v>
      </c>
      <c r="AB103" s="312" t="str">
        <f t="shared" si="10"/>
        <v>Cobalt</v>
      </c>
      <c r="AC103" s="169" t="str">
        <f t="shared" si="11"/>
        <v>Cobalt</v>
      </c>
      <c r="AD103" s="169" t="str">
        <f t="shared" si="12"/>
        <v>Jiangxi Jiangwu Cobalt Industrial Co., Ltd.</v>
      </c>
    </row>
    <row r="104" spans="1:30" s="169" customFormat="1" ht="63.75">
      <c r="A104" s="154" t="s">
        <v>260</v>
      </c>
      <c r="B104" s="302" t="str">
        <f ca="1">IF(LEN(A104)=0,"",INDEX('Smelter Look-up'!$A:$A,MATCH($A104,'Smelter Look-up'!$E:$E,0)))</f>
        <v>Cobalt</v>
      </c>
      <c r="C104" s="151" t="str">
        <f ca="1">IF(LEN(A104)=0,"",INDEX('Smelter Look-up'!$C:$C,MATCH($A104,'Smelter Look-up'!$E:$E,0)))</f>
        <v>SungEel HiTech Co., Ltd.</v>
      </c>
      <c r="D104" s="148"/>
      <c r="E104" s="148" t="str">
        <f ca="1">IF(ISERROR($V104),"",OFFSET('Smelter Look-up'!$D$4,$V104-4,0)&amp;"")</f>
        <v>KOREA, REPUBLIC OF</v>
      </c>
      <c r="F104" s="148" t="str">
        <f ca="1">IF(ISERROR($V104),"",OFFSET('Smelter Look-up'!$E$4,$V104-4,0))</f>
        <v>CID003338</v>
      </c>
      <c r="G104" s="148" t="str">
        <f ca="1">IF(C104=$X$4,"Enter smelter details",IF(ISERROR($V104),"",OFFSET('Smelter Look-up'!$F$4,$V104-4,0)))</f>
        <v>RMI</v>
      </c>
      <c r="H104" s="204">
        <f ca="1">IF(ISERROR($V104),"",OFFSET('Smelter Look-up'!$G$4,$V104-4,0))</f>
        <v>0</v>
      </c>
      <c r="I104" s="205" t="str">
        <f ca="1">IF(ISERROR($V104),"",OFFSET('Smelter Look-up'!$H$4,$V104-4,0))</f>
        <v>Gunsan-si</v>
      </c>
      <c r="J104" s="205" t="str">
        <f ca="1">IF(ISERROR($V104),"",OFFSET('Smelter Look-up'!$I$4,$V104-4,0))</f>
        <v>Jeollabuk-do</v>
      </c>
      <c r="K104" s="149"/>
      <c r="L104" s="149"/>
      <c r="M104" s="149"/>
      <c r="N104" s="149"/>
      <c r="O104" s="149"/>
      <c r="P104" s="207"/>
      <c r="Q104" s="150"/>
      <c r="R104" s="148" t="str">
        <f ca="1">IF(ISERROR($V104),"",OFFSET('Smelter Look-up'!$C$4,$V104-4,0)&amp;"")</f>
        <v>SungEel HiTech Co., Ltd.</v>
      </c>
      <c r="S104" s="154" t="str">
        <f t="shared" ca="1" si="9"/>
        <v>KR</v>
      </c>
      <c r="T104" s="154" t="str">
        <f ca="1">IF(B104="","",IF(ISERROR(MATCH($J104,SorP!$B$1:$B$6261,0)),"",INDIRECT("'SorP'!$A$"&amp;MATCH($S104&amp;$J104,SorP!C:C,0))))</f>
        <v>KR-45</v>
      </c>
      <c r="U104" s="167"/>
      <c r="V104" s="168">
        <f ca="1">IF(C104="",NA(),MATCH($B104&amp;$C104,'Smelter Look-up'!$J:$J,0))</f>
        <v>149</v>
      </c>
      <c r="X104" s="169">
        <f t="shared" ca="1" si="8"/>
        <v>0</v>
      </c>
      <c r="AB104" s="312" t="str">
        <f t="shared" ca="1" si="10"/>
        <v>Cobalt</v>
      </c>
      <c r="AC104" s="169" t="str">
        <f t="shared" ca="1" si="11"/>
        <v>Cobalt</v>
      </c>
      <c r="AD104" s="169" t="str">
        <f t="shared" ca="1" si="12"/>
        <v>SungEel HiTech Co., Ltd.</v>
      </c>
    </row>
    <row r="105" spans="1:30" s="169" customFormat="1" ht="38.25">
      <c r="A105" s="154" t="s">
        <v>18123</v>
      </c>
      <c r="B105" s="302" t="str">
        <f ca="1">IF(LEN(A105)=0,"",INDEX('Smelter Look-up'!$A:$A,MATCH($A105,'Smelter Look-up'!$E:$E,0)))</f>
        <v>Copper</v>
      </c>
      <c r="C105" s="151" t="str">
        <f ca="1">IF(LEN(A105)=0,"",INDEX('Smelter Look-up'!$C:$C,MATCH($A105,'Smelter Look-up'!$E:$E,0)))</f>
        <v>Aurubis Olen NV</v>
      </c>
      <c r="D105" s="148"/>
      <c r="E105" s="148" t="str">
        <f ca="1">IF(ISERROR($V105),"",OFFSET('Smelter Look-up'!$D$4,$V105-4,0)&amp;"")</f>
        <v>BELGIUM</v>
      </c>
      <c r="F105" s="148" t="str">
        <f ca="1">IF(ISERROR($V105),"",OFFSET('Smelter Look-up'!$E$4,$V105-4,0))</f>
        <v>CID004080</v>
      </c>
      <c r="G105" s="148" t="str">
        <f ca="1">IF(C105=$X$4,"Enter smelter details",IF(ISERROR($V105),"",OFFSET('Smelter Look-up'!$F$4,$V105-4,0)))</f>
        <v>RMI</v>
      </c>
      <c r="H105" s="204">
        <f ca="1">IF(ISERROR($V105),"",OFFSET('Smelter Look-up'!$G$4,$V105-4,0))</f>
        <v>0</v>
      </c>
      <c r="I105" s="205" t="str">
        <f ca="1">IF(ISERROR($V105),"",OFFSET('Smelter Look-up'!$H$4,$V105-4,0))</f>
        <v>Olen</v>
      </c>
      <c r="J105" s="205" t="str">
        <f ca="1">IF(ISERROR($V105),"",OFFSET('Smelter Look-up'!$I$4,$V105-4,0))</f>
        <v>Antwerpen</v>
      </c>
      <c r="K105" s="149"/>
      <c r="L105" s="149"/>
      <c r="M105" s="149"/>
      <c r="N105" s="149"/>
      <c r="O105" s="149"/>
      <c r="P105" s="207"/>
      <c r="Q105" s="150"/>
      <c r="R105" s="148" t="str">
        <f ca="1">IF(ISERROR($V105),"",OFFSET('Smelter Look-up'!$C$4,$V105-4,0)&amp;"")</f>
        <v>Aurubis Olen NV</v>
      </c>
      <c r="S105" s="154" t="str">
        <f t="shared" ca="1" si="9"/>
        <v>BE</v>
      </c>
      <c r="T105" s="154" t="str">
        <f ca="1">IF(B105="","",IF(ISERROR(MATCH($J105,SorP!$B$1:$B$6261,0)),"",INDIRECT("'SorP'!$A$"&amp;MATCH($S105&amp;$J105,SorP!C:C,0))))</f>
        <v>BE-VAN</v>
      </c>
      <c r="U105" s="167"/>
      <c r="V105" s="168">
        <f ca="1">IF(C105="",NA(),MATCH($B105&amp;$C105,'Smelter Look-up'!$J:$J,0))</f>
        <v>195</v>
      </c>
      <c r="X105" s="169">
        <f t="shared" ca="1" si="8"/>
        <v>0</v>
      </c>
      <c r="AB105" s="312" t="str">
        <f t="shared" ca="1" si="10"/>
        <v>Copper</v>
      </c>
      <c r="AC105" s="169" t="str">
        <f t="shared" ca="1" si="11"/>
        <v>Copper</v>
      </c>
      <c r="AD105" s="169" t="str">
        <f t="shared" ca="1" si="12"/>
        <v>Aurubis Olen NV</v>
      </c>
    </row>
    <row r="106" spans="1:30" s="169" customFormat="1" ht="51">
      <c r="A106" s="154" t="s">
        <v>18121</v>
      </c>
      <c r="B106" s="302" t="str">
        <f ca="1">IF(LEN(A106)=0,"",INDEX('Smelter Look-up'!$A:$A,MATCH($A106,'Smelter Look-up'!$E:$E,0)))</f>
        <v>Copper</v>
      </c>
      <c r="C106" s="151" t="str">
        <f ca="1">IF(LEN(A106)=0,"",INDEX('Smelter Look-up'!$C:$C,MATCH($A106,'Smelter Look-up'!$E:$E,0)))</f>
        <v>Aurubis AG, Hamburg</v>
      </c>
      <c r="D106" s="148"/>
      <c r="E106" s="148" t="str">
        <f ca="1">IF(ISERROR($V106),"",OFFSET('Smelter Look-up'!$D$4,$V106-4,0)&amp;"")</f>
        <v>GERMANY</v>
      </c>
      <c r="F106" s="148" t="str">
        <f ca="1">IF(ISERROR($V106),"",OFFSET('Smelter Look-up'!$E$4,$V106-4,0))</f>
        <v>CID004220</v>
      </c>
      <c r="G106" s="148" t="str">
        <f ca="1">IF(C106=$X$4,"Enter smelter details",IF(ISERROR($V106),"",OFFSET('Smelter Look-up'!$F$4,$V106-4,0)))</f>
        <v>RMI</v>
      </c>
      <c r="H106" s="204">
        <f ca="1">IF(ISERROR($V106),"",OFFSET('Smelter Look-up'!$G$4,$V106-4,0))</f>
        <v>0</v>
      </c>
      <c r="I106" s="205" t="str">
        <f ca="1">IF(ISERROR($V106),"",OFFSET('Smelter Look-up'!$H$4,$V106-4,0))</f>
        <v>Hamburg</v>
      </c>
      <c r="J106" s="205" t="str">
        <f ca="1">IF(ISERROR($V106),"",OFFSET('Smelter Look-up'!$I$4,$V106-4,0))</f>
        <v>Hamburg</v>
      </c>
      <c r="K106" s="149"/>
      <c r="L106" s="149"/>
      <c r="M106" s="149"/>
      <c r="N106" s="149"/>
      <c r="O106" s="149"/>
      <c r="P106" s="207"/>
      <c r="Q106" s="150"/>
      <c r="R106" s="148" t="str">
        <f ca="1">IF(ISERROR($V106),"",OFFSET('Smelter Look-up'!$C$4,$V106-4,0)&amp;"")</f>
        <v>Aurubis AG, Hamburg</v>
      </c>
      <c r="S106" s="154" t="str">
        <f t="shared" ca="1" si="9"/>
        <v>DE</v>
      </c>
      <c r="T106" s="154" t="str">
        <f ca="1">IF(B106="","",IF(ISERROR(MATCH($J106,SorP!$B$1:$B$6261,0)),"",INDIRECT("'SorP'!$A$"&amp;MATCH($S106&amp;$J106,SorP!C:C,0))))</f>
        <v>DE-HH</v>
      </c>
      <c r="U106" s="167"/>
      <c r="V106" s="168">
        <f ca="1">IF(C106="",NA(),MATCH($B106&amp;$C106,'Smelter Look-up'!$J:$J,0))</f>
        <v>187</v>
      </c>
      <c r="X106" s="169">
        <f t="shared" ca="1" si="8"/>
        <v>0</v>
      </c>
      <c r="AB106" s="312" t="str">
        <f t="shared" ca="1" si="10"/>
        <v>Copper</v>
      </c>
      <c r="AC106" s="169" t="str">
        <f t="shared" ca="1" si="11"/>
        <v>Copper</v>
      </c>
      <c r="AD106" s="169" t="str">
        <f t="shared" ca="1" si="12"/>
        <v>Aurubis AG, Hamburg</v>
      </c>
    </row>
    <row r="107" spans="1:30" s="169" customFormat="1" ht="51">
      <c r="A107" s="154" t="s">
        <v>18158</v>
      </c>
      <c r="B107" s="302" t="str">
        <f ca="1">IF(LEN(A107)=0,"",INDEX('Smelter Look-up'!$A:$A,MATCH($A107,'Smelter Look-up'!$E:$E,0)))</f>
        <v>Copper</v>
      </c>
      <c r="C107" s="151" t="str">
        <f ca="1">IF(LEN(A107)=0,"",INDEX('Smelter Look-up'!$C:$C,MATCH($A107,'Smelter Look-up'!$E:$E,0)))</f>
        <v>Glencore Nikkelverk AS</v>
      </c>
      <c r="D107" s="148"/>
      <c r="E107" s="148" t="str">
        <f ca="1">IF(ISERROR($V107),"",OFFSET('Smelter Look-up'!$D$4,$V107-4,0)&amp;"")</f>
        <v>NORWAY</v>
      </c>
      <c r="F107" s="148" t="str">
        <f ca="1">IF(ISERROR($V107),"",OFFSET('Smelter Look-up'!$E$4,$V107-4,0))</f>
        <v>CID004288</v>
      </c>
      <c r="G107" s="148" t="str">
        <f ca="1">IF(C107=$X$4,"Enter smelter details",IF(ISERROR($V107),"",OFFSET('Smelter Look-up'!$F$4,$V107-4,0)))</f>
        <v>RMI</v>
      </c>
      <c r="H107" s="204">
        <f ca="1">IF(ISERROR($V107),"",OFFSET('Smelter Look-up'!$G$4,$V107-4,0))</f>
        <v>0</v>
      </c>
      <c r="I107" s="205" t="str">
        <f ca="1">IF(ISERROR($V107),"",OFFSET('Smelter Look-up'!$H$4,$V107-4,0))</f>
        <v>Kristiansand</v>
      </c>
      <c r="J107" s="205" t="str">
        <f ca="1">IF(ISERROR($V107),"",OFFSET('Smelter Look-up'!$I$4,$V107-4,0))</f>
        <v>Agder</v>
      </c>
      <c r="K107" s="149"/>
      <c r="L107" s="149"/>
      <c r="M107" s="149"/>
      <c r="N107" s="149"/>
      <c r="O107" s="149"/>
      <c r="P107" s="207"/>
      <c r="Q107" s="150"/>
      <c r="R107" s="148" t="str">
        <f ca="1">IF(ISERROR($V107),"",OFFSET('Smelter Look-up'!$C$4,$V107-4,0)&amp;"")</f>
        <v>Glencore Nikkelverk AS</v>
      </c>
      <c r="S107" s="154" t="str">
        <f t="shared" ca="1" si="9"/>
        <v>NO</v>
      </c>
      <c r="T107" s="154" t="str">
        <f ca="1">IF(B107="","",IF(ISERROR(MATCH($J107,SorP!$B$1:$B$6261,0)),"",INDIRECT("'SorP'!$A$"&amp;MATCH($S107&amp;$J107,SorP!C:C,0))))</f>
        <v>NO-42</v>
      </c>
      <c r="U107" s="167"/>
      <c r="V107" s="168">
        <f ca="1">IF(C107="",NA(),MATCH($B107&amp;$C107,'Smelter Look-up'!$J:$J,0))</f>
        <v>254</v>
      </c>
      <c r="X107" s="169">
        <f t="shared" ca="1" si="8"/>
        <v>0</v>
      </c>
      <c r="AB107" s="312" t="str">
        <f t="shared" ca="1" si="10"/>
        <v>Copper</v>
      </c>
      <c r="AC107" s="169" t="str">
        <f t="shared" ca="1" si="11"/>
        <v>Copper</v>
      </c>
      <c r="AD107" s="169" t="str">
        <f t="shared" ca="1" si="12"/>
        <v>Glencore Nikkelverk AS</v>
      </c>
    </row>
    <row r="108" spans="1:30" s="169" customFormat="1" ht="38.25">
      <c r="A108" s="154" t="s">
        <v>18130</v>
      </c>
      <c r="B108" s="302" t="str">
        <f ca="1">IF(LEN(A108)=0,"",INDEX('Smelter Look-up'!$A:$A,MATCH($A108,'Smelter Look-up'!$E:$E,0)))</f>
        <v>Copper</v>
      </c>
      <c r="C108" s="151" t="str">
        <f ca="1">IF(LEN(A108)=0,"",INDEX('Smelter Look-up'!$C:$C,MATCH($A108,'Smelter Look-up'!$E:$E,0)))</f>
        <v>Boliden Harjavalta Oy</v>
      </c>
      <c r="D108" s="148"/>
      <c r="E108" s="148" t="str">
        <f ca="1">IF(ISERROR($V108),"",OFFSET('Smelter Look-up'!$D$4,$V108-4,0)&amp;"")</f>
        <v>FINLAND</v>
      </c>
      <c r="F108" s="148" t="str">
        <f ca="1">IF(ISERROR($V108),"",OFFSET('Smelter Look-up'!$E$4,$V108-4,0))</f>
        <v>CID004442</v>
      </c>
      <c r="G108" s="148" t="str">
        <f ca="1">IF(C108=$X$4,"Enter smelter details",IF(ISERROR($V108),"",OFFSET('Smelter Look-up'!$F$4,$V108-4,0)))</f>
        <v>RMI</v>
      </c>
      <c r="H108" s="204">
        <f ca="1">IF(ISERROR($V108),"",OFFSET('Smelter Look-up'!$G$4,$V108-4,0))</f>
        <v>0</v>
      </c>
      <c r="I108" s="205" t="str">
        <f ca="1">IF(ISERROR($V108),"",OFFSET('Smelter Look-up'!$H$4,$V108-4,0))</f>
        <v>Harjavalta</v>
      </c>
      <c r="J108" s="205" t="str">
        <f ca="1">IF(ISERROR($V108),"",OFFSET('Smelter Look-up'!$I$4,$V108-4,0))</f>
        <v>Satakunta</v>
      </c>
      <c r="K108" s="149"/>
      <c r="L108" s="149"/>
      <c r="M108" s="149"/>
      <c r="N108" s="149"/>
      <c r="O108" s="149"/>
      <c r="P108" s="207"/>
      <c r="Q108" s="150"/>
      <c r="R108" s="148" t="str">
        <f ca="1">IF(ISERROR($V108),"",OFFSET('Smelter Look-up'!$C$4,$V108-4,0)&amp;"")</f>
        <v>Boliden Harjavalta Oy</v>
      </c>
      <c r="S108" s="154" t="str">
        <f t="shared" ca="1" si="9"/>
        <v>FI</v>
      </c>
      <c r="T108" s="154" t="str">
        <f ca="1">IF(B108="","",IF(ISERROR(MATCH($J108,SorP!$B$1:$B$6261,0)),"",INDIRECT("'SorP'!$A$"&amp;MATCH($S108&amp;$J108,SorP!C:C,0))))</f>
        <v>FI-17</v>
      </c>
      <c r="U108" s="167"/>
      <c r="V108" s="168">
        <f ca="1">IF(C108="",NA(),MATCH($B108&amp;$C108,'Smelter Look-up'!$J:$J,0))</f>
        <v>200</v>
      </c>
      <c r="X108" s="169">
        <f t="shared" ca="1" si="8"/>
        <v>0</v>
      </c>
      <c r="AB108" s="312" t="str">
        <f t="shared" ca="1" si="10"/>
        <v>Copper</v>
      </c>
      <c r="AC108" s="169" t="str">
        <f t="shared" ca="1" si="11"/>
        <v>Copper</v>
      </c>
      <c r="AD108" s="169" t="str">
        <f t="shared" ca="1" si="12"/>
        <v>Boliden Harjavalta Oy</v>
      </c>
    </row>
    <row r="109" spans="1:30" s="169" customFormat="1" ht="102">
      <c r="A109" s="154" t="s">
        <v>18170</v>
      </c>
      <c r="B109" s="302" t="str">
        <f ca="1">IF(LEN(A109)=0,"",INDEX('Smelter Look-up'!$A:$A,MATCH($A109,'Smelter Look-up'!$E:$E,0)))</f>
        <v>Copper</v>
      </c>
      <c r="C109" s="151" t="str">
        <f ca="1">IF(LEN(A109)=0,"",INDEX('Smelter Look-up'!$C:$C,MATCH($A109,'Smelter Look-up'!$E:$E,0)))</f>
        <v>KGHM Polska Miedz S.A. Oddzial Huta Miedzi, Legnica</v>
      </c>
      <c r="D109" s="148"/>
      <c r="E109" s="148" t="str">
        <f ca="1">IF(ISERROR($V109),"",OFFSET('Smelter Look-up'!$D$4,$V109-4,0)&amp;"")</f>
        <v>POLAND</v>
      </c>
      <c r="F109" s="148" t="str">
        <f ca="1">IF(ISERROR($V109),"",OFFSET('Smelter Look-up'!$E$4,$V109-4,0))</f>
        <v>CID004463</v>
      </c>
      <c r="G109" s="148" t="str">
        <f ca="1">IF(C109=$X$4,"Enter smelter details",IF(ISERROR($V109),"",OFFSET('Smelter Look-up'!$F$4,$V109-4,0)))</f>
        <v>RMI</v>
      </c>
      <c r="H109" s="204">
        <f ca="1">IF(ISERROR($V109),"",OFFSET('Smelter Look-up'!$G$4,$V109-4,0))</f>
        <v>0</v>
      </c>
      <c r="I109" s="205" t="str">
        <f ca="1">IF(ISERROR($V109),"",OFFSET('Smelter Look-up'!$H$4,$V109-4,0))</f>
        <v>Legnica</v>
      </c>
      <c r="J109" s="205" t="str">
        <f ca="1">IF(ISERROR($V109),"",OFFSET('Smelter Look-up'!$I$4,$V109-4,0))</f>
        <v>Dolnośląskie</v>
      </c>
      <c r="K109" s="149"/>
      <c r="L109" s="149"/>
      <c r="M109" s="149"/>
      <c r="N109" s="149"/>
      <c r="O109" s="149"/>
      <c r="P109" s="207"/>
      <c r="Q109" s="150"/>
      <c r="R109" s="148" t="str">
        <f ca="1">IF(ISERROR($V109),"",OFFSET('Smelter Look-up'!$C$4,$V109-4,0)&amp;"")</f>
        <v>KGHM Polska Miedz S.A. Oddzial Huta Miedzi, Legnica</v>
      </c>
      <c r="S109" s="154" t="str">
        <f t="shared" ca="1" si="9"/>
        <v>PL</v>
      </c>
      <c r="T109" s="154" t="str">
        <f ca="1">IF(B109="","",IF(ISERROR(MATCH($J109,SorP!$B$1:$B$6261,0)),"",INDIRECT("'SorP'!$A$"&amp;MATCH($S109&amp;$J109,SorP!C:C,0))))</f>
        <v>PL-02</v>
      </c>
      <c r="U109" s="167"/>
      <c r="V109" s="168">
        <f ca="1">IF(C109="",NA(),MATCH($B109&amp;$C109,'Smelter Look-up'!$J:$J,0))</f>
        <v>278</v>
      </c>
      <c r="X109" s="169">
        <f t="shared" ca="1" si="8"/>
        <v>0</v>
      </c>
      <c r="AB109" s="312" t="str">
        <f t="shared" ca="1" si="10"/>
        <v>Copper</v>
      </c>
      <c r="AC109" s="169" t="str">
        <f t="shared" ca="1" si="11"/>
        <v>Copper</v>
      </c>
      <c r="AD109" s="169" t="str">
        <f t="shared" ca="1" si="12"/>
        <v>KGHM Polska Miedz S.A. Oddzial Huta Miedzi, Legnica</v>
      </c>
    </row>
    <row r="110" spans="1:30" s="169" customFormat="1" ht="63.75">
      <c r="A110" s="154" t="s">
        <v>18132</v>
      </c>
      <c r="B110" s="302" t="str">
        <f ca="1">IF(LEN(A110)=0,"",INDEX('Smelter Look-up'!$A:$A,MATCH($A110,'Smelter Look-up'!$E:$E,0)))</f>
        <v>Copper</v>
      </c>
      <c r="C110" s="151" t="str">
        <f ca="1">IF(LEN(A110)=0,"",INDEX('Smelter Look-up'!$C:$C,MATCH($A110,'Smelter Look-up'!$E:$E,0)))</f>
        <v>Boliden Mineral AB (Ronnskar)</v>
      </c>
      <c r="D110" s="148"/>
      <c r="E110" s="148" t="str">
        <f ca="1">IF(ISERROR($V110),"",OFFSET('Smelter Look-up'!$D$4,$V110-4,0)&amp;"")</f>
        <v>SWEDEN</v>
      </c>
      <c r="F110" s="148" t="str">
        <f ca="1">IF(ISERROR($V110),"",OFFSET('Smelter Look-up'!$E$4,$V110-4,0))</f>
        <v>CID004473</v>
      </c>
      <c r="G110" s="148" t="str">
        <f ca="1">IF(C110=$X$4,"Enter smelter details",IF(ISERROR($V110),"",OFFSET('Smelter Look-up'!$F$4,$V110-4,0)))</f>
        <v>RMI</v>
      </c>
      <c r="H110" s="204">
        <f ca="1">IF(ISERROR($V110),"",OFFSET('Smelter Look-up'!$G$4,$V110-4,0))</f>
        <v>0</v>
      </c>
      <c r="I110" s="205" t="str">
        <f ca="1">IF(ISERROR($V110),"",OFFSET('Smelter Look-up'!$H$4,$V110-4,0))</f>
        <v>Skelleftea</v>
      </c>
      <c r="J110" s="205" t="str">
        <f ca="1">IF(ISERROR($V110),"",OFFSET('Smelter Look-up'!$I$4,$V110-4,0))</f>
        <v>Västerbottens län [SE-24]</v>
      </c>
      <c r="K110" s="149"/>
      <c r="L110" s="149"/>
      <c r="M110" s="149"/>
      <c r="N110" s="149"/>
      <c r="O110" s="149"/>
      <c r="P110" s="207"/>
      <c r="Q110" s="150"/>
      <c r="R110" s="148" t="str">
        <f ca="1">IF(ISERROR($V110),"",OFFSET('Smelter Look-up'!$C$4,$V110-4,0)&amp;"")</f>
        <v>Boliden Mineral AB (Ronnskar)</v>
      </c>
      <c r="S110" s="154" t="str">
        <f t="shared" ca="1" si="9"/>
        <v>SE</v>
      </c>
      <c r="T110" s="154" t="str">
        <f ca="1">IF(B110="","",IF(ISERROR(MATCH($J110,SorP!$B$1:$B$6261,0)),"",INDIRECT("'SorP'!$A$"&amp;MATCH($S110&amp;$J110,SorP!C:C,0))))</f>
        <v>SE-AC</v>
      </c>
      <c r="U110" s="167"/>
      <c r="V110" s="168">
        <f ca="1">IF(C110="",NA(),MATCH($B110&amp;$C110,'Smelter Look-up'!$J:$J,0))</f>
        <v>202</v>
      </c>
      <c r="X110" s="169">
        <f t="shared" ca="1" si="8"/>
        <v>0</v>
      </c>
      <c r="AB110" s="312" t="str">
        <f t="shared" ca="1" si="10"/>
        <v>Copper</v>
      </c>
      <c r="AC110" s="169" t="str">
        <f t="shared" ca="1" si="11"/>
        <v>Copper</v>
      </c>
      <c r="AD110" s="169" t="str">
        <f t="shared" ca="1" si="12"/>
        <v>Boliden Mineral AB (Ronnskar)</v>
      </c>
    </row>
    <row r="111" spans="1:30" s="169" customFormat="1" ht="76.5">
      <c r="A111" s="154" t="s">
        <v>294</v>
      </c>
      <c r="B111" s="302" t="str">
        <f ca="1">IF(LEN(A111)=0,"",INDEX('Smelter Look-up'!$A:$A,MATCH($A111,'Smelter Look-up'!$E:$E,0)))</f>
        <v>Cobalt</v>
      </c>
      <c r="C111" s="151" t="str">
        <f ca="1">IF(LEN(A111)=0,"",INDEX('Smelter Look-up'!$C:$C,MATCH($A111,'Smelter Look-up'!$E:$E,0)))</f>
        <v>Zhuhai Kelixin Metal Materials Co., Ltd.</v>
      </c>
      <c r="D111" s="148"/>
      <c r="E111" s="148" t="str">
        <f ca="1">IF(ISERROR($V111),"",OFFSET('Smelter Look-up'!$D$4,$V111-4,0)&amp;"")</f>
        <v>CHINA</v>
      </c>
      <c r="F111" s="148" t="str">
        <f ca="1">IF(ISERROR($V111),"",OFFSET('Smelter Look-up'!$E$4,$V111-4,0))</f>
        <v>CID003211</v>
      </c>
      <c r="G111" s="148" t="str">
        <f ca="1">IF(C111=$X$4,"Enter smelter details",IF(ISERROR($V111),"",OFFSET('Smelter Look-up'!$F$4,$V111-4,0)))</f>
        <v>RMI</v>
      </c>
      <c r="H111" s="204">
        <f ca="1">IF(ISERROR($V111),"",OFFSET('Smelter Look-up'!$G$4,$V111-4,0))</f>
        <v>0</v>
      </c>
      <c r="I111" s="205" t="str">
        <f ca="1">IF(ISERROR($V111),"",OFFSET('Smelter Look-up'!$H$4,$V111-4,0))</f>
        <v>Zhuhai</v>
      </c>
      <c r="J111" s="205" t="str">
        <f ca="1">IF(ISERROR($V111),"",OFFSET('Smelter Look-up'!$I$4,$V111-4,0))</f>
        <v>Guangdong Sheng</v>
      </c>
      <c r="K111" s="149"/>
      <c r="L111" s="149"/>
      <c r="M111" s="149"/>
      <c r="N111" s="149"/>
      <c r="O111" s="149"/>
      <c r="P111" s="207"/>
      <c r="Q111" s="150"/>
      <c r="R111" s="148" t="str">
        <f ca="1">IF(ISERROR($V111),"",OFFSET('Smelter Look-up'!$C$4,$V111-4,0)&amp;"")</f>
        <v>Zhuhai Kelixin Metal Materials Co., Ltd.</v>
      </c>
      <c r="S111" s="154" t="str">
        <f t="shared" ca="1" si="9"/>
        <v>CN</v>
      </c>
      <c r="T111" s="154" t="str">
        <f ca="1">IF(B111="","",IF(ISERROR(MATCH($J111,SorP!$B$1:$B$6261,0)),"",INDIRECT("'SorP'!$A$"&amp;MATCH($S111&amp;$J111,SorP!C:C,0))))</f>
        <v>CN-GD</v>
      </c>
      <c r="U111" s="167"/>
      <c r="V111" s="168">
        <f ca="1">IF(C111="",NA(),MATCH($B111&amp;$C111,'Smelter Look-up'!$J:$J,0))</f>
        <v>178</v>
      </c>
      <c r="X111" s="169">
        <f t="shared" ca="1" si="8"/>
        <v>0</v>
      </c>
      <c r="AB111" s="312" t="str">
        <f t="shared" ca="1" si="10"/>
        <v>Cobalt</v>
      </c>
      <c r="AC111" s="169" t="str">
        <f t="shared" ca="1" si="11"/>
        <v>Cobalt</v>
      </c>
      <c r="AD111" s="169" t="str">
        <f t="shared" ca="1" si="12"/>
        <v>Zhuhai Kelixin Metal Materials Co., Ltd.</v>
      </c>
    </row>
    <row r="112" spans="1:30" s="169" customFormat="1" ht="38.25">
      <c r="A112" s="154" t="s">
        <v>253</v>
      </c>
      <c r="B112" s="302" t="str">
        <f ca="1">IF(LEN(A112)=0,"",INDEX('Smelter Look-up'!$A:$A,MATCH($A112,'Smelter Look-up'!$E:$E,0)))</f>
        <v>Cobalt</v>
      </c>
      <c r="C112" s="151" t="str">
        <f ca="1">IF(LEN(A112)=0,"",INDEX('Smelter Look-up'!$C:$C,MATCH($A112,'Smelter Look-up'!$E:$E,0)))</f>
        <v>Ruashi Mining SAS</v>
      </c>
      <c r="D112" s="148"/>
      <c r="E112" s="148" t="str">
        <f ca="1">IF(ISERROR($V112),"",OFFSET('Smelter Look-up'!$D$4,$V112-4,0)&amp;"")</f>
        <v>CONGO, DEMOCRATIC REPUBLIC OF THE</v>
      </c>
      <c r="F112" s="148" t="str">
        <f ca="1">IF(ISERROR($V112),"",OFFSET('Smelter Look-up'!$E$4,$V112-4,0))</f>
        <v>CID003442</v>
      </c>
      <c r="G112" s="148" t="str">
        <f ca="1">IF(C112=$X$4,"Enter smelter details",IF(ISERROR($V112),"",OFFSET('Smelter Look-up'!$F$4,$V112-4,0)))</f>
        <v>RMI</v>
      </c>
      <c r="H112" s="204">
        <f ca="1">IF(ISERROR($V112),"",OFFSET('Smelter Look-up'!$G$4,$V112-4,0))</f>
        <v>0</v>
      </c>
      <c r="I112" s="205" t="str">
        <f ca="1">IF(ISERROR($V112),"",OFFSET('Smelter Look-up'!$H$4,$V112-4,0))</f>
        <v>Luano</v>
      </c>
      <c r="J112" s="205" t="str">
        <f ca="1">IF(ISERROR($V112),"",OFFSET('Smelter Look-up'!$I$4,$V112-4,0))</f>
        <v>Haut-Katanga</v>
      </c>
      <c r="K112" s="149"/>
      <c r="L112" s="149"/>
      <c r="M112" s="149"/>
      <c r="N112" s="149"/>
      <c r="O112" s="149"/>
      <c r="P112" s="207"/>
      <c r="Q112" s="150"/>
      <c r="R112" s="148" t="str">
        <f ca="1">IF(ISERROR($V112),"",OFFSET('Smelter Look-up'!$C$4,$V112-4,0)&amp;"")</f>
        <v>Ruashi Mining SAS</v>
      </c>
      <c r="S112" s="154" t="str">
        <f t="shared" ca="1" si="9"/>
        <v>CD</v>
      </c>
      <c r="T112" s="154" t="str">
        <f ca="1">IF(B112="","",IF(ISERROR(MATCH($J112,SorP!$B$1:$B$6261,0)),"",INDIRECT("'SorP'!$A$"&amp;MATCH($S112&amp;$J112,SorP!C:C,0))))</f>
        <v>CD-HK</v>
      </c>
      <c r="U112" s="167"/>
      <c r="V112" s="168">
        <f ca="1">IF(C112="",NA(),MATCH($B112&amp;$C112,'Smelter Look-up'!$J:$J,0))</f>
        <v>140</v>
      </c>
      <c r="X112" s="169">
        <f t="shared" ca="1" si="8"/>
        <v>0</v>
      </c>
      <c r="AB112" s="312" t="str">
        <f t="shared" ca="1" si="10"/>
        <v>Cobalt</v>
      </c>
      <c r="AC112" s="169" t="str">
        <f t="shared" ca="1" si="11"/>
        <v>Cobalt</v>
      </c>
      <c r="AD112" s="169" t="str">
        <f t="shared" ca="1" si="12"/>
        <v>Ruashi Mining SAS</v>
      </c>
    </row>
    <row r="113" spans="1:30" s="169" customFormat="1" ht="38.25">
      <c r="A113" s="154" t="s">
        <v>18173</v>
      </c>
      <c r="B113" s="302" t="str">
        <f ca="1">IF(LEN(A113)=0,"",INDEX('Smelter Look-up'!$A:$A,MATCH($A113,'Smelter Look-up'!$E:$E,0)))</f>
        <v>Copper</v>
      </c>
      <c r="C113" s="151" t="str">
        <f ca="1">IF(LEN(A113)=0,"",INDEX('Smelter Look-up'!$C:$C,MATCH($A113,'Smelter Look-up'!$E:$E,0)))</f>
        <v>MMG Kinsevere SARL</v>
      </c>
      <c r="D113" s="148"/>
      <c r="E113" s="148" t="str">
        <f ca="1">IF(ISERROR($V113),"",OFFSET('Smelter Look-up'!$D$4,$V113-4,0)&amp;"")</f>
        <v>CONGO, DEMOCRATIC REPUBLIC OF THE</v>
      </c>
      <c r="F113" s="148" t="str">
        <f ca="1">IF(ISERROR($V113),"",OFFSET('Smelter Look-up'!$E$4,$V113-4,0))</f>
        <v>CID004201</v>
      </c>
      <c r="G113" s="148" t="str">
        <f ca="1">IF(C113=$X$4,"Enter smelter details",IF(ISERROR($V113),"",OFFSET('Smelter Look-up'!$F$4,$V113-4,0)))</f>
        <v>RMI</v>
      </c>
      <c r="H113" s="204">
        <f ca="1">IF(ISERROR($V113),"",OFFSET('Smelter Look-up'!$G$4,$V113-4,0))</f>
        <v>0</v>
      </c>
      <c r="I113" s="205" t="str">
        <f ca="1">IF(ISERROR($V113),"",OFFSET('Smelter Look-up'!$H$4,$V113-4,0))</f>
        <v>Kipushi</v>
      </c>
      <c r="J113" s="205" t="str">
        <f ca="1">IF(ISERROR($V113),"",OFFSET('Smelter Look-up'!$I$4,$V113-4,0))</f>
        <v>Haut-Katanga</v>
      </c>
      <c r="K113" s="149"/>
      <c r="L113" s="149"/>
      <c r="M113" s="149"/>
      <c r="N113" s="149"/>
      <c r="O113" s="149"/>
      <c r="P113" s="207"/>
      <c r="Q113" s="150"/>
      <c r="R113" s="148" t="str">
        <f ca="1">IF(ISERROR($V113),"",OFFSET('Smelter Look-up'!$C$4,$V113-4,0)&amp;"")</f>
        <v>MMG Kinsevere SARL</v>
      </c>
      <c r="S113" s="154" t="str">
        <f t="shared" ca="1" si="9"/>
        <v>CD</v>
      </c>
      <c r="T113" s="154" t="str">
        <f ca="1">IF(B113="","",IF(ISERROR(MATCH($J113,SorP!$B$1:$B$6261,0)),"",INDIRECT("'SorP'!$A$"&amp;MATCH($S113&amp;$J113,SorP!C:C,0))))</f>
        <v>CD-HK</v>
      </c>
      <c r="U113" s="167"/>
      <c r="V113" s="168">
        <f ca="1">IF(C113="",NA(),MATCH($B113&amp;$C113,'Smelter Look-up'!$J:$J,0))</f>
        <v>311</v>
      </c>
      <c r="X113" s="169">
        <f t="shared" ca="1" si="8"/>
        <v>0</v>
      </c>
      <c r="AB113" s="312" t="str">
        <f t="shared" ca="1" si="10"/>
        <v>Copper</v>
      </c>
      <c r="AC113" s="169" t="str">
        <f t="shared" ca="1" si="11"/>
        <v>Copper</v>
      </c>
      <c r="AD113" s="169" t="str">
        <f t="shared" ca="1" si="12"/>
        <v>MMG Kinsevere SARL</v>
      </c>
    </row>
    <row r="114" spans="1:30" s="169" customFormat="1" ht="51">
      <c r="A114" s="154" t="s">
        <v>18189</v>
      </c>
      <c r="B114" s="302" t="str">
        <f ca="1">IF(LEN(A114)=0,"",INDEX('Smelter Look-up'!$A:$A,MATCH($A114,'Smelter Look-up'!$E:$E,0)))</f>
        <v>Copper</v>
      </c>
      <c r="C114" s="151" t="str">
        <f ca="1">IF(LEN(A114)=0,"",INDEX('Smelter Look-up'!$C:$C,MATCH($A114,'Smelter Look-up'!$E:$E,0)))</f>
        <v>LUILU RESSOURCES SAS</v>
      </c>
      <c r="D114" s="148"/>
      <c r="E114" s="148" t="str">
        <f ca="1">IF(ISERROR($V114),"",OFFSET('Smelter Look-up'!$D$4,$V114-4,0)&amp;"")</f>
        <v>CONGO, DEMOCRATIC REPUBLIC OF THE</v>
      </c>
      <c r="F114" s="148" t="str">
        <f ca="1">IF(ISERROR($V114),"",OFFSET('Smelter Look-up'!$E$4,$V114-4,0))</f>
        <v>CID004206</v>
      </c>
      <c r="G114" s="148" t="str">
        <f ca="1">IF(C114=$X$4,"Enter smelter details",IF(ISERROR($V114),"",OFFSET('Smelter Look-up'!$F$4,$V114-4,0)))</f>
        <v>RMI</v>
      </c>
      <c r="H114" s="204">
        <f ca="1">IF(ISERROR($V114),"",OFFSET('Smelter Look-up'!$G$4,$V114-4,0))</f>
        <v>0</v>
      </c>
      <c r="I114" s="205" t="str">
        <f ca="1">IF(ISERROR($V114),"",OFFSET('Smelter Look-up'!$H$4,$V114-4,0))</f>
        <v>Koruvichi</v>
      </c>
      <c r="J114" s="205" t="str">
        <f ca="1">IF(ISERROR($V114),"",OFFSET('Smelter Look-up'!$I$4,$V114-4,0))</f>
        <v>Lualaba</v>
      </c>
      <c r="K114" s="149"/>
      <c r="L114" s="149"/>
      <c r="M114" s="149"/>
      <c r="N114" s="149"/>
      <c r="O114" s="149"/>
      <c r="P114" s="207"/>
      <c r="Q114" s="150"/>
      <c r="R114" s="148" t="str">
        <f ca="1">IF(ISERROR($V114),"",OFFSET('Smelter Look-up'!$C$4,$V114-4,0)&amp;"")</f>
        <v>LUILU RESSOURCES SAS</v>
      </c>
      <c r="S114" s="154" t="str">
        <f t="shared" ca="1" si="9"/>
        <v>CD</v>
      </c>
      <c r="T114" s="154" t="str">
        <f ca="1">IF(B114="","",IF(ISERROR(MATCH($J114,SorP!$B$1:$B$6261,0)),"",INDIRECT("'SorP'!$A$"&amp;MATCH($S114&amp;$J114,SorP!C:C,0))))</f>
        <v>CD-LU</v>
      </c>
      <c r="U114" s="167"/>
      <c r="V114" s="168">
        <f ca="1">IF(C114="",NA(),MATCH($B114&amp;$C114,'Smelter Look-up'!$J:$J,0))</f>
        <v>296</v>
      </c>
      <c r="X114" s="169">
        <f t="shared" ca="1" si="8"/>
        <v>0</v>
      </c>
      <c r="AB114" s="312" t="str">
        <f t="shared" ca="1" si="10"/>
        <v>Copper</v>
      </c>
      <c r="AC114" s="169" t="str">
        <f t="shared" ca="1" si="11"/>
        <v>Copper</v>
      </c>
      <c r="AD114" s="169" t="str">
        <f t="shared" ca="1" si="12"/>
        <v>LUILU RESSOURCES SAS</v>
      </c>
    </row>
    <row r="115" spans="1:30" s="169" customFormat="1" ht="102">
      <c r="A115" s="154" t="s">
        <v>11863</v>
      </c>
      <c r="B115" s="302" t="str">
        <f ca="1">IF(LEN(A115)=0,"",INDEX('Smelter Look-up'!$A:$A,MATCH($A115,'Smelter Look-up'!$E:$E,0)))</f>
        <v>Cobalt</v>
      </c>
      <c r="C115" s="151" t="str">
        <f ca="1">IF(LEN(A115)=0,"",INDEX('Smelter Look-up'!$C:$C,MATCH($A115,'Smelter Look-up'!$E:$E,0)))</f>
        <v>Guizhou Red Star Electronic Material Co., Ltd.</v>
      </c>
      <c r="D115" s="148"/>
      <c r="E115" s="148" t="str">
        <f ca="1">IF(ISERROR($V115),"",OFFSET('Smelter Look-up'!$D$4,$V115-4,0)&amp;"")</f>
        <v>CHINA</v>
      </c>
      <c r="F115" s="148" t="str">
        <f ca="1">IF(ISERROR($V115),"",OFFSET('Smelter Look-up'!$E$4,$V115-4,0))</f>
        <v>CID004391</v>
      </c>
      <c r="G115" s="148" t="str">
        <f ca="1">IF(C115=$X$4,"Enter smelter details",IF(ISERROR($V115),"",OFFSET('Smelter Look-up'!$F$4,$V115-4,0)))</f>
        <v>RMI</v>
      </c>
      <c r="H115" s="204">
        <f ca="1">IF(ISERROR($V115),"",OFFSET('Smelter Look-up'!$G$4,$V115-4,0))</f>
        <v>0</v>
      </c>
      <c r="I115" s="205" t="str">
        <f ca="1">IF(ISERROR($V115),"",OFFSET('Smelter Look-up'!$H$4,$V115-4,0))</f>
        <v>Tongren</v>
      </c>
      <c r="J115" s="205" t="str">
        <f ca="1">IF(ISERROR($V115),"",OFFSET('Smelter Look-up'!$I$4,$V115-4,0))</f>
        <v>Guizhou Sheng</v>
      </c>
      <c r="K115" s="149"/>
      <c r="L115" s="149"/>
      <c r="M115" s="149"/>
      <c r="N115" s="149"/>
      <c r="O115" s="149"/>
      <c r="P115" s="207"/>
      <c r="Q115" s="150"/>
      <c r="R115" s="148" t="str">
        <f ca="1">IF(ISERROR($V115),"",OFFSET('Smelter Look-up'!$C$4,$V115-4,0)&amp;"")</f>
        <v>Guizhou Red Star Electronic Material Co., Ltd.</v>
      </c>
      <c r="S115" s="154" t="str">
        <f t="shared" ca="1" si="9"/>
        <v>CN</v>
      </c>
      <c r="T115" s="154" t="str">
        <f ca="1">IF(B115="","",IF(ISERROR(MATCH($J115,SorP!$B$1:$B$6261,0)),"",INDIRECT("'SorP'!$A$"&amp;MATCH($S115&amp;$J115,SorP!C:C,0))))</f>
        <v>CN-GZ</v>
      </c>
      <c r="U115" s="167"/>
      <c r="V115" s="168">
        <f ca="1">IF(C115="",NA(),MATCH($B115&amp;$C115,'Smelter Look-up'!$J:$J,0))</f>
        <v>50</v>
      </c>
      <c r="X115" s="169">
        <f t="shared" ca="1" si="8"/>
        <v>0</v>
      </c>
      <c r="AB115" s="312" t="str">
        <f t="shared" ca="1" si="10"/>
        <v>Cobalt</v>
      </c>
      <c r="AC115" s="169" t="str">
        <f t="shared" ca="1" si="11"/>
        <v>Cobalt</v>
      </c>
      <c r="AD115" s="169" t="str">
        <f t="shared" ca="1" si="12"/>
        <v>Guizhou Red Star Electronic Material Co., Ltd.</v>
      </c>
    </row>
    <row r="116" spans="1:30" s="169" customFormat="1" ht="102">
      <c r="A116" s="154" t="s">
        <v>18342</v>
      </c>
      <c r="B116" s="302" t="str">
        <f ca="1">IF(LEN(A116)=0,"",INDEX('Smelter Look-up'!$A:$A,MATCH($A116,'Smelter Look-up'!$E:$E,0)))</f>
        <v>Nickel</v>
      </c>
      <c r="C116" s="151" t="str">
        <f ca="1">IF(LEN(A116)=0,"",INDEX('Smelter Look-up'!$C:$C,MATCH($A116,'Smelter Look-up'!$E:$E,0)))</f>
        <v>Guizhou Red Star Electronic Material Co., Ltd.</v>
      </c>
      <c r="D116" s="148"/>
      <c r="E116" s="148" t="str">
        <f ca="1">IF(ISERROR($V116),"",OFFSET('Smelter Look-up'!$D$4,$V116-4,0)&amp;"")</f>
        <v>CHINA</v>
      </c>
      <c r="F116" s="148" t="str">
        <f ca="1">IF(ISERROR($V116),"",OFFSET('Smelter Look-up'!$E$4,$V116-4,0))</f>
        <v>CID004432</v>
      </c>
      <c r="G116" s="148" t="str">
        <f ca="1">IF(C116=$X$4,"Enter smelter details",IF(ISERROR($V116),"",OFFSET('Smelter Look-up'!$F$4,$V116-4,0)))</f>
        <v>RMI</v>
      </c>
      <c r="H116" s="204">
        <f ca="1">IF(ISERROR($V116),"",OFFSET('Smelter Look-up'!$G$4,$V116-4,0))</f>
        <v>0</v>
      </c>
      <c r="I116" s="205" t="str">
        <f ca="1">IF(ISERROR($V116),"",OFFSET('Smelter Look-up'!$H$4,$V116-4,0))</f>
        <v>Tongren</v>
      </c>
      <c r="J116" s="205" t="str">
        <f ca="1">IF(ISERROR($V116),"",OFFSET('Smelter Look-up'!$I$4,$V116-4,0))</f>
        <v>Guizhou Sheng</v>
      </c>
      <c r="K116" s="149"/>
      <c r="L116" s="149"/>
      <c r="M116" s="149"/>
      <c r="N116" s="149"/>
      <c r="O116" s="149"/>
      <c r="P116" s="207"/>
      <c r="Q116" s="150"/>
      <c r="R116" s="148" t="str">
        <f ca="1">IF(ISERROR($V116),"",OFFSET('Smelter Look-up'!$C$4,$V116-4,0)&amp;"")</f>
        <v>Guizhou Red Star Electronic Material Co., Ltd.</v>
      </c>
      <c r="S116" s="154" t="str">
        <f t="shared" ca="1" si="9"/>
        <v>CN</v>
      </c>
      <c r="T116" s="154" t="str">
        <f ca="1">IF(B116="","",IF(ISERROR(MATCH($J116,SorP!$B$1:$B$6261,0)),"",INDIRECT("'SorP'!$A$"&amp;MATCH($S116&amp;$J116,SorP!C:C,0))))</f>
        <v>CN-GZ</v>
      </c>
      <c r="U116" s="167"/>
      <c r="V116" s="168">
        <f ca="1">IF(C116="",NA(),MATCH($B116&amp;$C116,'Smelter Look-up'!$J:$J,0))</f>
        <v>532</v>
      </c>
      <c r="X116" s="169">
        <f t="shared" ca="1" si="8"/>
        <v>0</v>
      </c>
      <c r="AB116" s="312" t="str">
        <f t="shared" ca="1" si="10"/>
        <v>Nickel</v>
      </c>
      <c r="AC116" s="169" t="str">
        <f t="shared" ca="1" si="11"/>
        <v>Nickel</v>
      </c>
      <c r="AD116" s="169" t="str">
        <f t="shared" ca="1" si="12"/>
        <v>Guizhou Red Star Electronic Material Co., Ltd.</v>
      </c>
    </row>
    <row r="117" spans="1:30" s="169" customFormat="1" ht="51">
      <c r="A117" s="154" t="s">
        <v>11906</v>
      </c>
      <c r="B117" s="302" t="str">
        <f ca="1">IF(LEN(A117)=0,"",INDEX('Smelter Look-up'!$A:$A,MATCH($A117,'Smelter Look-up'!$E:$E,0)))</f>
        <v>Cobalt</v>
      </c>
      <c r="C117" s="151" t="str">
        <f ca="1">IF(LEN(A117)=0,"",INDEX('Smelter Look-up'!$C:$C,MATCH($A117,'Smelter Look-up'!$E:$E,0)))</f>
        <v>Ecopro Materials Co., Ltd.</v>
      </c>
      <c r="D117" s="148"/>
      <c r="E117" s="148" t="str">
        <f ca="1">IF(ISERROR($V117),"",OFFSET('Smelter Look-up'!$D$4,$V117-4,0)&amp;"")</f>
        <v>KOREA, REPUBLIC OF</v>
      </c>
      <c r="F117" s="148" t="str">
        <f ca="1">IF(ISERROR($V117),"",OFFSET('Smelter Look-up'!$E$4,$V117-4,0))</f>
        <v>CID004492</v>
      </c>
      <c r="G117" s="148" t="str">
        <f ca="1">IF(C117=$X$4,"Enter smelter details",IF(ISERROR($V117),"",OFFSET('Smelter Look-up'!$F$4,$V117-4,0)))</f>
        <v>RMI</v>
      </c>
      <c r="H117" s="204">
        <f ca="1">IF(ISERROR($V117),"",OFFSET('Smelter Look-up'!$G$4,$V117-4,0))</f>
        <v>0</v>
      </c>
      <c r="I117" s="205" t="str">
        <f ca="1">IF(ISERROR($V117),"",OFFSET('Smelter Look-up'!$H$4,$V117-4,0))</f>
        <v>Cheongju-si</v>
      </c>
      <c r="J117" s="205" t="str">
        <f ca="1">IF(ISERROR($V117),"",OFFSET('Smelter Look-up'!$I$4,$V117-4,0))</f>
        <v>Chungcheongbuk-do</v>
      </c>
      <c r="K117" s="149"/>
      <c r="L117" s="149"/>
      <c r="M117" s="149"/>
      <c r="N117" s="149"/>
      <c r="O117" s="149"/>
      <c r="P117" s="207"/>
      <c r="Q117" s="150"/>
      <c r="R117" s="148" t="str">
        <f ca="1">IF(ISERROR($V117),"",OFFSET('Smelter Look-up'!$C$4,$V117-4,0)&amp;"")</f>
        <v>Ecopro Materials Co., Ltd.</v>
      </c>
      <c r="S117" s="154" t="str">
        <f t="shared" ca="1" si="9"/>
        <v>KR</v>
      </c>
      <c r="T117" s="154" t="str">
        <f ca="1">IF(B117="","",IF(ISERROR(MATCH($J117,SorP!$B$1:$B$6261,0)),"",INDIRECT("'SorP'!$A$"&amp;MATCH($S117&amp;$J117,SorP!C:C,0))))</f>
        <v>KR-43</v>
      </c>
      <c r="U117" s="167"/>
      <c r="V117" s="168">
        <f ca="1">IF(C117="",NA(),MATCH($B117&amp;$C117,'Smelter Look-up'!$J:$J,0))</f>
        <v>25</v>
      </c>
      <c r="X117" s="169">
        <f t="shared" ca="1" si="8"/>
        <v>0</v>
      </c>
      <c r="AB117" s="312" t="str">
        <f t="shared" ca="1" si="10"/>
        <v>Cobalt</v>
      </c>
      <c r="AC117" s="169" t="str">
        <f t="shared" ca="1" si="11"/>
        <v>Cobalt</v>
      </c>
      <c r="AD117" s="169" t="str">
        <f t="shared" ca="1" si="12"/>
        <v>Ecopro Materials Co., Ltd.</v>
      </c>
    </row>
    <row r="118" spans="1:30" s="169" customFormat="1" ht="51">
      <c r="A118" s="154" t="s">
        <v>18336</v>
      </c>
      <c r="B118" s="302" t="str">
        <f ca="1">IF(LEN(A118)=0,"",INDEX('Smelter Look-up'!$A:$A,MATCH($A118,'Smelter Look-up'!$E:$E,0)))</f>
        <v>Nickel</v>
      </c>
      <c r="C118" s="151" t="str">
        <f ca="1">IF(LEN(A118)=0,"",INDEX('Smelter Look-up'!$C:$C,MATCH($A118,'Smelter Look-up'!$E:$E,0)))</f>
        <v>Ecopro Materials Co., Ltd.</v>
      </c>
      <c r="D118" s="148"/>
      <c r="E118" s="148" t="str">
        <f ca="1">IF(ISERROR($V118),"",OFFSET('Smelter Look-up'!$D$4,$V118-4,0)&amp;"")</f>
        <v>KOREA, REPUBLIC OF</v>
      </c>
      <c r="F118" s="148" t="str">
        <f ca="1">IF(ISERROR($V118),"",OFFSET('Smelter Look-up'!$E$4,$V118-4,0))</f>
        <v>CID004493</v>
      </c>
      <c r="G118" s="148" t="str">
        <f ca="1">IF(C118=$X$4,"Enter smelter details",IF(ISERROR($V118),"",OFFSET('Smelter Look-up'!$F$4,$V118-4,0)))</f>
        <v>RMI</v>
      </c>
      <c r="H118" s="204">
        <f ca="1">IF(ISERROR($V118),"",OFFSET('Smelter Look-up'!$G$4,$V118-4,0))</f>
        <v>0</v>
      </c>
      <c r="I118" s="205" t="str">
        <f ca="1">IF(ISERROR($V118),"",OFFSET('Smelter Look-up'!$H$4,$V118-4,0))</f>
        <v>Cheongju-si</v>
      </c>
      <c r="J118" s="205" t="str">
        <f ca="1">IF(ISERROR($V118),"",OFFSET('Smelter Look-up'!$I$4,$V118-4,0))</f>
        <v>Chungcheongbuk-do</v>
      </c>
      <c r="K118" s="149"/>
      <c r="L118" s="149"/>
      <c r="M118" s="149"/>
      <c r="N118" s="149"/>
      <c r="O118" s="149"/>
      <c r="P118" s="207"/>
      <c r="Q118" s="150"/>
      <c r="R118" s="148" t="str">
        <f ca="1">IF(ISERROR($V118),"",OFFSET('Smelter Look-up'!$C$4,$V118-4,0)&amp;"")</f>
        <v>Ecopro Materials Co., Ltd.</v>
      </c>
      <c r="S118" s="154" t="str">
        <f t="shared" ca="1" si="9"/>
        <v>KR</v>
      </c>
      <c r="T118" s="154" t="str">
        <f ca="1">IF(B118="","",IF(ISERROR(MATCH($J118,SorP!$B$1:$B$6261,0)),"",INDIRECT("'SorP'!$A$"&amp;MATCH($S118&amp;$J118,SorP!C:C,0))))</f>
        <v>KR-43</v>
      </c>
      <c r="U118" s="167"/>
      <c r="V118" s="168">
        <f ca="1">IF(C118="",NA(),MATCH($B118&amp;$C118,'Smelter Look-up'!$J:$J,0))</f>
        <v>519</v>
      </c>
      <c r="X118" s="169">
        <f t="shared" ca="1" si="8"/>
        <v>0</v>
      </c>
      <c r="AB118" s="312" t="str">
        <f t="shared" ca="1" si="10"/>
        <v>Nickel</v>
      </c>
      <c r="AC118" s="169" t="str">
        <f t="shared" ca="1" si="11"/>
        <v>Nickel</v>
      </c>
      <c r="AD118" s="169" t="str">
        <f t="shared" ca="1" si="12"/>
        <v>Ecopro Materials Co., Ltd.</v>
      </c>
    </row>
    <row r="119" spans="1:30" s="169" customFormat="1" ht="51">
      <c r="A119" s="154" t="s">
        <v>11909</v>
      </c>
      <c r="B119" s="302" t="str">
        <f ca="1">IF(LEN(A119)=0,"",INDEX('Smelter Look-up'!$A:$A,MATCH($A119,'Smelter Look-up'!$E:$E,0)))</f>
        <v>Cobalt</v>
      </c>
      <c r="C119" s="151" t="str">
        <f ca="1">IF(LEN(A119)=0,"",INDEX('Smelter Look-up'!$C:$C,MATCH($A119,'Smelter Look-up'!$E:$E,0)))</f>
        <v>Excellen Minerals SARL</v>
      </c>
      <c r="D119" s="148"/>
      <c r="E119" s="148" t="str">
        <f ca="1">IF(ISERROR($V119),"",OFFSET('Smelter Look-up'!$D$4,$V119-4,0)&amp;"")</f>
        <v>CONGO, DEMOCRATIC REPUBLIC OF THE</v>
      </c>
      <c r="F119" s="148" t="str">
        <f ca="1">IF(ISERROR($V119),"",OFFSET('Smelter Look-up'!$E$4,$V119-4,0))</f>
        <v>CID004686</v>
      </c>
      <c r="G119" s="148" t="str">
        <f ca="1">IF(C119=$X$4,"Enter smelter details",IF(ISERROR($V119),"",OFFSET('Smelter Look-up'!$F$4,$V119-4,0)))</f>
        <v>RMI</v>
      </c>
      <c r="H119" s="204">
        <f ca="1">IF(ISERROR($V119),"",OFFSET('Smelter Look-up'!$G$4,$V119-4,0))</f>
        <v>0</v>
      </c>
      <c r="I119" s="205" t="str">
        <f ca="1">IF(ISERROR($V119),"",OFFSET('Smelter Look-up'!$H$4,$V119-4,0))</f>
        <v>Luishia</v>
      </c>
      <c r="J119" s="205" t="str">
        <f ca="1">IF(ISERROR($V119),"",OFFSET('Smelter Look-up'!$I$4,$V119-4,0))</f>
        <v>Haut-Katanga</v>
      </c>
      <c r="K119" s="149"/>
      <c r="L119" s="149"/>
      <c r="M119" s="149"/>
      <c r="N119" s="149"/>
      <c r="O119" s="149"/>
      <c r="P119" s="207"/>
      <c r="Q119" s="150"/>
      <c r="R119" s="148" t="str">
        <f ca="1">IF(ISERROR($V119),"",OFFSET('Smelter Look-up'!$C$4,$V119-4,0)&amp;"")</f>
        <v>Excellen Minerals SARL</v>
      </c>
      <c r="S119" s="154" t="str">
        <f t="shared" ca="1" si="9"/>
        <v>CD</v>
      </c>
      <c r="T119" s="154" t="str">
        <f ca="1">IF(B119="","",IF(ISERROR(MATCH($J119,SorP!$B$1:$B$6261,0)),"",INDIRECT("'SorP'!$A$"&amp;MATCH($S119&amp;$J119,SorP!C:C,0))))</f>
        <v>CD-HK</v>
      </c>
      <c r="U119" s="167"/>
      <c r="V119" s="168">
        <f ca="1">IF(C119="",NA(),MATCH($B119&amp;$C119,'Smelter Look-up'!$J:$J,0))</f>
        <v>29</v>
      </c>
      <c r="X119" s="169">
        <f t="shared" ca="1" si="8"/>
        <v>0</v>
      </c>
      <c r="AB119" s="312" t="str">
        <f t="shared" ca="1" si="10"/>
        <v>Cobalt</v>
      </c>
      <c r="AC119" s="169" t="str">
        <f t="shared" ca="1" si="11"/>
        <v>Cobalt</v>
      </c>
      <c r="AD119" s="169" t="str">
        <f t="shared" ca="1" si="12"/>
        <v>Excellen Minerals SARL</v>
      </c>
    </row>
    <row r="120" spans="1:30" s="169" customFormat="1" ht="51">
      <c r="A120" s="154" t="s">
        <v>18155</v>
      </c>
      <c r="B120" s="302" t="str">
        <f ca="1">IF(LEN(A120)=0,"",INDEX('Smelter Look-up'!$A:$A,MATCH($A120,'Smelter Look-up'!$E:$E,0)))</f>
        <v>Copper</v>
      </c>
      <c r="C120" s="151" t="str">
        <f ca="1">IF(LEN(A120)=0,"",INDEX('Smelter Look-up'!$C:$C,MATCH($A120,'Smelter Look-up'!$E:$E,0)))</f>
        <v>Excellen Minerals SARL</v>
      </c>
      <c r="D120" s="148"/>
      <c r="E120" s="148" t="str">
        <f ca="1">IF(ISERROR($V120),"",OFFSET('Smelter Look-up'!$D$4,$V120-4,0)&amp;"")</f>
        <v>CONGO, DEMOCRATIC REPUBLIC OF THE</v>
      </c>
      <c r="F120" s="148" t="str">
        <f ca="1">IF(ISERROR($V120),"",OFFSET('Smelter Look-up'!$E$4,$V120-4,0))</f>
        <v>CID004687</v>
      </c>
      <c r="G120" s="148" t="str">
        <f ca="1">IF(C120=$X$4,"Enter smelter details",IF(ISERROR($V120),"",OFFSET('Smelter Look-up'!$F$4,$V120-4,0)))</f>
        <v>RMI</v>
      </c>
      <c r="H120" s="204">
        <f ca="1">IF(ISERROR($V120),"",OFFSET('Smelter Look-up'!$G$4,$V120-4,0))</f>
        <v>0</v>
      </c>
      <c r="I120" s="205" t="str">
        <f ca="1">IF(ISERROR($V120),"",OFFSET('Smelter Look-up'!$H$4,$V120-4,0))</f>
        <v>Luishia</v>
      </c>
      <c r="J120" s="205" t="str">
        <f ca="1">IF(ISERROR($V120),"",OFFSET('Smelter Look-up'!$I$4,$V120-4,0))</f>
        <v>Haut-Katanga</v>
      </c>
      <c r="K120" s="149"/>
      <c r="L120" s="149"/>
      <c r="M120" s="149"/>
      <c r="N120" s="149"/>
      <c r="O120" s="149"/>
      <c r="P120" s="207"/>
      <c r="Q120" s="150"/>
      <c r="R120" s="148" t="str">
        <f ca="1">IF(ISERROR($V120),"",OFFSET('Smelter Look-up'!$C$4,$V120-4,0)&amp;"")</f>
        <v>Excellen Minerals SARL</v>
      </c>
      <c r="S120" s="154" t="str">
        <f t="shared" ca="1" si="9"/>
        <v>CD</v>
      </c>
      <c r="T120" s="154" t="str">
        <f ca="1">IF(B120="","",IF(ISERROR(MATCH($J120,SorP!$B$1:$B$6261,0)),"",INDIRECT("'SorP'!$A$"&amp;MATCH($S120&amp;$J120,SorP!C:C,0))))</f>
        <v>CD-HK</v>
      </c>
      <c r="U120" s="167"/>
      <c r="V120" s="168">
        <f ca="1">IF(C120="",NA(),MATCH($B120&amp;$C120,'Smelter Look-up'!$J:$J,0))</f>
        <v>242</v>
      </c>
      <c r="X120" s="169">
        <f t="shared" ca="1" si="8"/>
        <v>0</v>
      </c>
      <c r="AB120" s="312" t="str">
        <f t="shared" ca="1" si="10"/>
        <v>Copper</v>
      </c>
      <c r="AC120" s="169" t="str">
        <f t="shared" ca="1" si="11"/>
        <v>Copper</v>
      </c>
      <c r="AD120" s="169" t="str">
        <f t="shared" ca="1" si="12"/>
        <v>Excellen Minerals SARL</v>
      </c>
    </row>
    <row r="121" spans="1:30" s="169" customFormat="1" ht="51">
      <c r="A121" s="154" t="s">
        <v>11935</v>
      </c>
      <c r="B121" s="302" t="str">
        <f ca="1">IF(LEN(A121)=0,"",INDEX('Smelter Look-up'!$A:$A,MATCH($A121,'Smelter Look-up'!$E:$E,0)))</f>
        <v>Cobalt</v>
      </c>
      <c r="C121" s="151" t="str">
        <f ca="1">IF(LEN(A121)=0,"",INDEX('Smelter Look-up'!$C:$C,MATCH($A121,'Smelter Look-up'!$E:$E,0)))</f>
        <v>LUILU RESSOURCES SAS</v>
      </c>
      <c r="D121" s="148"/>
      <c r="E121" s="148" t="str">
        <f ca="1">IF(ISERROR($V121),"",OFFSET('Smelter Look-up'!$D$4,$V121-4,0)&amp;"")</f>
        <v>CONGO, DEMOCRATIC REPUBLIC OF THE</v>
      </c>
      <c r="F121" s="148" t="str">
        <f ca="1">IF(ISERROR($V121),"",OFFSET('Smelter Look-up'!$E$4,$V121-4,0))</f>
        <v>CID004691</v>
      </c>
      <c r="G121" s="148" t="str">
        <f ca="1">IF(C121=$X$4,"Enter smelter details",IF(ISERROR($V121),"",OFFSET('Smelter Look-up'!$F$4,$V121-4,0)))</f>
        <v>RMI</v>
      </c>
      <c r="H121" s="204">
        <f ca="1">IF(ISERROR($V121),"",OFFSET('Smelter Look-up'!$G$4,$V121-4,0))</f>
        <v>0</v>
      </c>
      <c r="I121" s="205" t="str">
        <f ca="1">IF(ISERROR($V121),"",OFFSET('Smelter Look-up'!$H$4,$V121-4,0))</f>
        <v>Koruvichi</v>
      </c>
      <c r="J121" s="205" t="str">
        <f ca="1">IF(ISERROR($V121),"",OFFSET('Smelter Look-up'!$I$4,$V121-4,0))</f>
        <v>Lualaba</v>
      </c>
      <c r="K121" s="149"/>
      <c r="L121" s="149"/>
      <c r="M121" s="149"/>
      <c r="N121" s="149"/>
      <c r="O121" s="149"/>
      <c r="P121" s="207"/>
      <c r="Q121" s="150"/>
      <c r="R121" s="148" t="str">
        <f ca="1">IF(ISERROR($V121),"",OFFSET('Smelter Look-up'!$C$4,$V121-4,0)&amp;"")</f>
        <v>LUILU RESSOURCES SAS</v>
      </c>
      <c r="S121" s="154" t="str">
        <f t="shared" ca="1" si="9"/>
        <v>CD</v>
      </c>
      <c r="T121" s="154" t="str">
        <f ca="1">IF(B121="","",IF(ISERROR(MATCH($J121,SorP!$B$1:$B$6261,0)),"",INDIRECT("'SorP'!$A$"&amp;MATCH($S121&amp;$J121,SorP!C:C,0))))</f>
        <v>CD-LU</v>
      </c>
      <c r="U121" s="167"/>
      <c r="V121" s="168">
        <f ca="1">IF(C121="",NA(),MATCH($B121&amp;$C121,'Smelter Look-up'!$J:$J,0))</f>
        <v>99</v>
      </c>
      <c r="X121" s="169">
        <f t="shared" ca="1" si="8"/>
        <v>0</v>
      </c>
      <c r="AB121" s="312" t="str">
        <f t="shared" ca="1" si="10"/>
        <v>Cobalt</v>
      </c>
      <c r="AC121" s="169" t="str">
        <f t="shared" ca="1" si="11"/>
        <v>Cobalt</v>
      </c>
      <c r="AD121" s="169" t="str">
        <f t="shared" ca="1" si="12"/>
        <v>LUILU RESSOURCES SAS</v>
      </c>
    </row>
    <row r="122" spans="1:30" s="169" customFormat="1" ht="76.5">
      <c r="A122" s="154" t="s">
        <v>18364</v>
      </c>
      <c r="B122" s="302" t="str">
        <f ca="1">IF(LEN(A122)=0,"",INDEX('Smelter Look-up'!$A:$A,MATCH($A122,'Smelter Look-up'!$E:$E,0)))</f>
        <v>Nickel</v>
      </c>
      <c r="C122" s="151" t="str">
        <f ca="1">IF(LEN(A122)=0,"",INDEX('Smelter Look-up'!$C:$C,MATCH($A122,'Smelter Look-up'!$E:$E,0)))</f>
        <v>PT DEBONAIR NICKEL INDONESIA</v>
      </c>
      <c r="D122" s="148"/>
      <c r="E122" s="148" t="str">
        <f ca="1">IF(ISERROR($V122),"",OFFSET('Smelter Look-up'!$D$4,$V122-4,0)&amp;"")</f>
        <v>INDONESIA</v>
      </c>
      <c r="F122" s="148" t="str">
        <f ca="1">IF(ISERROR($V122),"",OFFSET('Smelter Look-up'!$E$4,$V122-4,0))</f>
        <v>CID004693</v>
      </c>
      <c r="G122" s="148" t="str">
        <f ca="1">IF(C122=$X$4,"Enter smelter details",IF(ISERROR($V122),"",OFFSET('Smelter Look-up'!$F$4,$V122-4,0)))</f>
        <v>RMI</v>
      </c>
      <c r="H122" s="204">
        <f ca="1">IF(ISERROR($V122),"",OFFSET('Smelter Look-up'!$G$4,$V122-4,0))</f>
        <v>0</v>
      </c>
      <c r="I122" s="205" t="str">
        <f ca="1">IF(ISERROR($V122),"",OFFSET('Smelter Look-up'!$H$4,$V122-4,0))</f>
        <v>Weda Tengah</v>
      </c>
      <c r="J122" s="205" t="str">
        <f ca="1">IF(ISERROR($V122),"",OFFSET('Smelter Look-up'!$I$4,$V122-4,0))</f>
        <v>Maluku Utara</v>
      </c>
      <c r="K122" s="149"/>
      <c r="L122" s="149"/>
      <c r="M122" s="149"/>
      <c r="N122" s="149"/>
      <c r="O122" s="149"/>
      <c r="P122" s="207"/>
      <c r="Q122" s="150"/>
      <c r="R122" s="148" t="str">
        <f ca="1">IF(ISERROR($V122),"",OFFSET('Smelter Look-up'!$C$4,$V122-4,0)&amp;"")</f>
        <v>PT DEBONAIR NICKEL INDONESIA</v>
      </c>
      <c r="S122" s="154" t="str">
        <f t="shared" ca="1" si="9"/>
        <v>ID</v>
      </c>
      <c r="T122" s="154" t="str">
        <f ca="1">IF(B122="","",IF(ISERROR(MATCH($J122,SorP!$B$1:$B$6261,0)),"",INDIRECT("'SorP'!$A$"&amp;MATCH($S122&amp;$J122,SorP!C:C,0))))</f>
        <v>ID-MU</v>
      </c>
      <c r="U122" s="167"/>
      <c r="V122" s="168">
        <f ca="1">IF(C122="",NA(),MATCH($B122&amp;$C122,'Smelter Look-up'!$J:$J,0))</f>
        <v>568</v>
      </c>
      <c r="X122" s="169">
        <f t="shared" ca="1" si="8"/>
        <v>0</v>
      </c>
      <c r="AB122" s="312" t="str">
        <f t="shared" ca="1" si="10"/>
        <v>Nickel</v>
      </c>
      <c r="AC122" s="169" t="str">
        <f t="shared" ca="1" si="11"/>
        <v>Nickel</v>
      </c>
      <c r="AD122" s="169" t="str">
        <f t="shared" ca="1" si="12"/>
        <v>PT DEBONAIR NICKEL INDONESIA</v>
      </c>
    </row>
    <row r="123" spans="1:30" s="169" customFormat="1" ht="38.25">
      <c r="A123" s="154" t="s">
        <v>18220</v>
      </c>
      <c r="B123" s="302" t="str">
        <f ca="1">IF(LEN(A123)=0,"",INDEX('Smelter Look-up'!$A:$A,MATCH($A123,'Smelter Look-up'!$E:$E,0)))</f>
        <v>Copper</v>
      </c>
      <c r="C123" s="151" t="str">
        <f ca="1">IF(LEN(A123)=0,"",INDEX('Smelter Look-up'!$C:$C,MATCH($A123,'Smelter Look-up'!$E:$E,0)))</f>
        <v>Ruashi Mining SAS</v>
      </c>
      <c r="D123" s="148"/>
      <c r="E123" s="148" t="str">
        <f ca="1">IF(ISERROR($V123),"",OFFSET('Smelter Look-up'!$D$4,$V123-4,0)&amp;"")</f>
        <v>CONGO, DEMOCRATIC REPUBLIC OF THE</v>
      </c>
      <c r="F123" s="148" t="str">
        <f ca="1">IF(ISERROR($V123),"",OFFSET('Smelter Look-up'!$E$4,$V123-4,0))</f>
        <v>CID005015</v>
      </c>
      <c r="G123" s="148" t="str">
        <f ca="1">IF(C123=$X$4,"Enter smelter details",IF(ISERROR($V123),"",OFFSET('Smelter Look-up'!$F$4,$V123-4,0)))</f>
        <v>RMI</v>
      </c>
      <c r="H123" s="204">
        <f ca="1">IF(ISERROR($V123),"",OFFSET('Smelter Look-up'!$G$4,$V123-4,0))</f>
        <v>0</v>
      </c>
      <c r="I123" s="205" t="str">
        <f ca="1">IF(ISERROR($V123),"",OFFSET('Smelter Look-up'!$H$4,$V123-4,0))</f>
        <v>Luano</v>
      </c>
      <c r="J123" s="205" t="str">
        <f ca="1">IF(ISERROR($V123),"",OFFSET('Smelter Look-up'!$I$4,$V123-4,0))</f>
        <v>Haut-Katanga</v>
      </c>
      <c r="K123" s="149"/>
      <c r="L123" s="149"/>
      <c r="M123" s="149"/>
      <c r="N123" s="149"/>
      <c r="O123" s="149"/>
      <c r="P123" s="207"/>
      <c r="Q123" s="150"/>
      <c r="R123" s="148" t="str">
        <f ca="1">IF(ISERROR($V123),"",OFFSET('Smelter Look-up'!$C$4,$V123-4,0)&amp;"")</f>
        <v>Ruashi Mining SAS</v>
      </c>
      <c r="S123" s="154" t="str">
        <f t="shared" ca="1" si="9"/>
        <v>CD</v>
      </c>
      <c r="T123" s="154" t="str">
        <f ca="1">IF(B123="","",IF(ISERROR(MATCH($J123,SorP!$B$1:$B$6261,0)),"",INDIRECT("'SorP'!$A$"&amp;MATCH($S123&amp;$J123,SorP!C:C,0))))</f>
        <v>CD-HK</v>
      </c>
      <c r="U123" s="167"/>
      <c r="V123" s="168">
        <f ca="1">IF(C123="",NA(),MATCH($B123&amp;$C123,'Smelter Look-up'!$J:$J,0))</f>
        <v>337</v>
      </c>
      <c r="X123" s="169">
        <f t="shared" ca="1" si="8"/>
        <v>0</v>
      </c>
      <c r="AB123" s="312" t="str">
        <f t="shared" ca="1" si="10"/>
        <v>Copper</v>
      </c>
      <c r="AC123" s="169" t="str">
        <f t="shared" ca="1" si="11"/>
        <v>Copper</v>
      </c>
      <c r="AD123" s="169" t="str">
        <f t="shared" ca="1" si="12"/>
        <v>Ruashi Mining SAS</v>
      </c>
    </row>
    <row r="124" spans="1:30" s="169" customFormat="1" ht="38.25">
      <c r="A124" s="154" t="s">
        <v>18618</v>
      </c>
      <c r="B124" s="302" t="str">
        <f ca="1">IF(LEN(A124)=0,"",INDEX('Smelter Look-up'!$A:$A,MATCH($A124,'Smelter Look-up'!$E:$E,0)))</f>
        <v>Cobalt</v>
      </c>
      <c r="C124" s="151" t="str">
        <f ca="1">IF(LEN(A124)=0,"",INDEX('Smelter Look-up'!$C:$C,MATCH($A124,'Smelter Look-up'!$E:$E,0)))</f>
        <v>MMG Kinsevere SARL</v>
      </c>
      <c r="D124" s="148"/>
      <c r="E124" s="148" t="str">
        <f ca="1">IF(ISERROR($V124),"",OFFSET('Smelter Look-up'!$D$4,$V124-4,0)&amp;"")</f>
        <v>CONGO, DEMOCRATIC REPUBLIC OF THE</v>
      </c>
      <c r="F124" s="148" t="str">
        <f ca="1">IF(ISERROR($V124),"",OFFSET('Smelter Look-up'!$E$4,$V124-4,0))</f>
        <v>CID005060</v>
      </c>
      <c r="G124" s="148" t="str">
        <f ca="1">IF(C124=$X$4,"Enter smelter details",IF(ISERROR($V124),"",OFFSET('Smelter Look-up'!$F$4,$V124-4,0)))</f>
        <v>RMI</v>
      </c>
      <c r="H124" s="204">
        <f ca="1">IF(ISERROR($V124),"",OFFSET('Smelter Look-up'!$G$4,$V124-4,0))</f>
        <v>0</v>
      </c>
      <c r="I124" s="205" t="str">
        <f ca="1">IF(ISERROR($V124),"",OFFSET('Smelter Look-up'!$H$4,$V124-4,0))</f>
        <v>Lubumbashi</v>
      </c>
      <c r="J124" s="205" t="str">
        <f ca="1">IF(ISERROR($V124),"",OFFSET('Smelter Look-up'!$I$4,$V124-4,0))</f>
        <v>Haut-Katanga</v>
      </c>
      <c r="K124" s="149"/>
      <c r="L124" s="149"/>
      <c r="M124" s="149"/>
      <c r="N124" s="149"/>
      <c r="O124" s="149"/>
      <c r="P124" s="207"/>
      <c r="Q124" s="150"/>
      <c r="R124" s="148" t="str">
        <f ca="1">IF(ISERROR($V124),"",OFFSET('Smelter Look-up'!$C$4,$V124-4,0)&amp;"")</f>
        <v>MMG Kinsevere SARL</v>
      </c>
      <c r="S124" s="154" t="str">
        <f t="shared" ca="1" si="9"/>
        <v>CD</v>
      </c>
      <c r="T124" s="154" t="str">
        <f ca="1">IF(B124="","",IF(ISERROR(MATCH($J124,SorP!$B$1:$B$6261,0)),"",INDIRECT("'SorP'!$A$"&amp;MATCH($S124&amp;$J124,SorP!C:C,0))))</f>
        <v>CD-HK</v>
      </c>
      <c r="U124" s="167"/>
      <c r="V124" s="168">
        <f ca="1">IF(C124="",NA(),MATCH($B124&amp;$C124,'Smelter Look-up'!$J:$J,0))</f>
        <v>112</v>
      </c>
      <c r="X124" s="169">
        <f t="shared" ca="1" si="8"/>
        <v>0</v>
      </c>
      <c r="AB124" s="312" t="str">
        <f t="shared" ca="1" si="10"/>
        <v>Cobalt</v>
      </c>
      <c r="AC124" s="169" t="str">
        <f t="shared" ca="1" si="11"/>
        <v>Cobalt</v>
      </c>
      <c r="AD124" s="169" t="str">
        <f t="shared" ca="1" si="12"/>
        <v>MMG Kinsevere SARL</v>
      </c>
    </row>
    <row r="125" spans="1:30" s="169" customFormat="1" ht="102">
      <c r="A125" s="154" t="s">
        <v>18660</v>
      </c>
      <c r="B125" s="302" t="str">
        <f ca="1">IF(LEN(A125)=0,"",INDEX('Smelter Look-up'!$A:$A,MATCH($A125,'Smelter Look-up'!$E:$E,0)))</f>
        <v>Nickel</v>
      </c>
      <c r="C125" s="151" t="str">
        <f ca="1">IF(LEN(A125)=0,"",INDEX('Smelter Look-up'!$C:$C,MATCH($A125,'Smelter Look-up'!$E:$E,0)))</f>
        <v>Fujian Evergreen New Energy Technology Co., Ltd.</v>
      </c>
      <c r="D125" s="148"/>
      <c r="E125" s="148" t="str">
        <f ca="1">IF(ISERROR($V125),"",OFFSET('Smelter Look-up'!$D$4,$V125-4,0)&amp;"")</f>
        <v>CHINA</v>
      </c>
      <c r="F125" s="148" t="str">
        <f ca="1">IF(ISERROR($V125),"",OFFSET('Smelter Look-up'!$E$4,$V125-4,0))</f>
        <v>CID005237</v>
      </c>
      <c r="G125" s="148" t="str">
        <f ca="1">IF(C125=$X$4,"Enter smelter details",IF(ISERROR($V125),"",OFFSET('Smelter Look-up'!$F$4,$V125-4,0)))</f>
        <v>RMI</v>
      </c>
      <c r="H125" s="204">
        <f ca="1">IF(ISERROR($V125),"",OFFSET('Smelter Look-up'!$G$4,$V125-4,0))</f>
        <v>0</v>
      </c>
      <c r="I125" s="205" t="str">
        <f ca="1">IF(ISERROR($V125),"",OFFSET('Smelter Look-up'!$H$4,$V125-4,0))</f>
        <v>Longyan City</v>
      </c>
      <c r="J125" s="205" t="str">
        <f ca="1">IF(ISERROR($V125),"",OFFSET('Smelter Look-up'!$I$4,$V125-4,0))</f>
        <v>Fujian Sheng</v>
      </c>
      <c r="K125" s="149"/>
      <c r="L125" s="149"/>
      <c r="M125" s="149"/>
      <c r="N125" s="149"/>
      <c r="O125" s="149"/>
      <c r="P125" s="207"/>
      <c r="Q125" s="150"/>
      <c r="R125" s="148" t="str">
        <f ca="1">IF(ISERROR($V125),"",OFFSET('Smelter Look-up'!$C$4,$V125-4,0)&amp;"")</f>
        <v>Fujian Evergreen New Energy Technology Co., Ltd.</v>
      </c>
      <c r="S125" s="154" t="str">
        <f t="shared" ca="1" si="9"/>
        <v>CN</v>
      </c>
      <c r="T125" s="154" t="str">
        <f ca="1">IF(B125="","",IF(ISERROR(MATCH($J125,SorP!$B$1:$B$6261,0)),"",INDIRECT("'SorP'!$A$"&amp;MATCH($S125&amp;$J125,SorP!C:C,0))))</f>
        <v>CN-FJ</v>
      </c>
      <c r="U125" s="167"/>
      <c r="V125" s="168">
        <f ca="1">IF(C125="",NA(),MATCH($B125&amp;$C125,'Smelter Look-up'!$J:$J,0))</f>
        <v>525</v>
      </c>
      <c r="X125" s="169">
        <f t="shared" ca="1" si="8"/>
        <v>0</v>
      </c>
      <c r="AB125" s="312" t="str">
        <f t="shared" ca="1" si="10"/>
        <v>Nickel</v>
      </c>
      <c r="AC125" s="169" t="str">
        <f t="shared" ca="1" si="11"/>
        <v>Nickel</v>
      </c>
      <c r="AD125" s="169" t="str">
        <f t="shared" ca="1" si="12"/>
        <v>Fujian Evergreen New Energy Technology Co., Ltd.</v>
      </c>
    </row>
    <row r="126" spans="1:30" s="169" customFormat="1" ht="51">
      <c r="A126" s="154" t="s">
        <v>18697</v>
      </c>
      <c r="B126" s="302" t="str">
        <f ca="1">IF(LEN(A126)=0,"",INDEX('Smelter Look-up'!$A:$A,MATCH($A126,'Smelter Look-up'!$E:$E,0)))</f>
        <v>Nickel</v>
      </c>
      <c r="C126" s="151" t="str">
        <f ca="1">IF(LEN(A126)=0,"",INDEX('Smelter Look-up'!$C:$C,MATCH($A126,'Smelter Look-up'!$E:$E,0)))</f>
        <v>Umicore Finland Oy</v>
      </c>
      <c r="D126" s="148"/>
      <c r="E126" s="148" t="str">
        <f ca="1">IF(ISERROR($V126),"",OFFSET('Smelter Look-up'!$D$4,$V126-4,0)&amp;"")</f>
        <v>FINLAND</v>
      </c>
      <c r="F126" s="148" t="str">
        <f ca="1">IF(ISERROR($V126),"",OFFSET('Smelter Look-up'!$E$4,$V126-4,0))</f>
        <v>CID005250</v>
      </c>
      <c r="G126" s="148" t="str">
        <f ca="1">IF(C126=$X$4,"Enter smelter details",IF(ISERROR($V126),"",OFFSET('Smelter Look-up'!$F$4,$V126-4,0)))</f>
        <v>RMI</v>
      </c>
      <c r="H126" s="204">
        <f ca="1">IF(ISERROR($V126),"",OFFSET('Smelter Look-up'!$G$4,$V126-4,0))</f>
        <v>0</v>
      </c>
      <c r="I126" s="205" t="str">
        <f ca="1">IF(ISERROR($V126),"",OFFSET('Smelter Look-up'!$H$4,$V126-4,0))</f>
        <v>Kokkola</v>
      </c>
      <c r="J126" s="205" t="str">
        <f ca="1">IF(ISERROR($V126),"",OFFSET('Smelter Look-up'!$I$4,$V126-4,0))</f>
        <v>Mellersta Österbotten</v>
      </c>
      <c r="K126" s="149"/>
      <c r="L126" s="149"/>
      <c r="M126" s="149"/>
      <c r="N126" s="149"/>
      <c r="O126" s="149"/>
      <c r="P126" s="207"/>
      <c r="Q126" s="150"/>
      <c r="R126" s="148" t="str">
        <f ca="1">IF(ISERROR($V126),"",OFFSET('Smelter Look-up'!$C$4,$V126-4,0)&amp;"")</f>
        <v>Umicore Finland Oy</v>
      </c>
      <c r="S126" s="154" t="str">
        <f t="shared" ca="1" si="9"/>
        <v>FI</v>
      </c>
      <c r="T126" s="154" t="str">
        <f ca="1">IF(B126="","",IF(ISERROR(MATCH($J126,SorP!$B$1:$B$6261,0)),"",INDIRECT("'SorP'!$A$"&amp;MATCH($S126&amp;$J126,SorP!C:C,0))))</f>
        <v>FI-07</v>
      </c>
      <c r="U126" s="167"/>
      <c r="V126" s="168">
        <f ca="1">IF(C126="",NA(),MATCH($B126&amp;$C126,'Smelter Look-up'!$J:$J,0))</f>
        <v>585</v>
      </c>
      <c r="X126" s="169">
        <f t="shared" ca="1" si="8"/>
        <v>0</v>
      </c>
      <c r="AB126" s="312" t="str">
        <f t="shared" ca="1" si="10"/>
        <v>Nickel</v>
      </c>
      <c r="AC126" s="169" t="str">
        <f t="shared" ca="1" si="11"/>
        <v>Nickel</v>
      </c>
      <c r="AD126" s="169" t="str">
        <f t="shared" ca="1" si="12"/>
        <v>Umicore Finland Oy</v>
      </c>
    </row>
    <row r="127" spans="1:30" s="169" customFormat="1" ht="51">
      <c r="A127" s="154" t="s">
        <v>19464</v>
      </c>
      <c r="B127" s="302" t="str">
        <f ca="1">IF(LEN(A127)=0,"",INDEX('Smelter Look-up'!$A:$A,MATCH($A127,'Smelter Look-up'!$E:$E,0)))</f>
        <v>Copper</v>
      </c>
      <c r="C127" s="151" t="str">
        <f ca="1">IF(LEN(A127)=0,"",INDEX('Smelter Look-up'!$C:$C,MATCH($A127,'Smelter Look-up'!$E:$E,0)))</f>
        <v>Young Poong Sukpo Smelter</v>
      </c>
      <c r="D127" s="148"/>
      <c r="E127" s="148" t="str">
        <f ca="1">IF(ISERROR($V127),"",OFFSET('Smelter Look-up'!$D$4,$V127-4,0)&amp;"")</f>
        <v>KOREA, REPUBLIC OF</v>
      </c>
      <c r="F127" s="148" t="str">
        <f ca="1">IF(ISERROR($V127),"",OFFSET('Smelter Look-up'!$E$4,$V127-4,0))</f>
        <v>CID005289</v>
      </c>
      <c r="G127" s="148" t="str">
        <f ca="1">IF(C127=$X$4,"Enter smelter details",IF(ISERROR($V127),"",OFFSET('Smelter Look-up'!$F$4,$V127-4,0)))</f>
        <v>RMI</v>
      </c>
      <c r="H127" s="204">
        <f ca="1">IF(ISERROR($V127),"",OFFSET('Smelter Look-up'!$G$4,$V127-4,0))</f>
        <v>0</v>
      </c>
      <c r="I127" s="205" t="str">
        <f ca="1">IF(ISERROR($V127),"",OFFSET('Smelter Look-up'!$H$4,$V127-4,0))</f>
        <v>Bonghwa-gun</v>
      </c>
      <c r="J127" s="205" t="str">
        <f ca="1">IF(ISERROR($V127),"",OFFSET('Smelter Look-up'!$I$4,$V127-4,0))</f>
        <v>Gyeongsangbuk-do</v>
      </c>
      <c r="K127" s="149"/>
      <c r="L127" s="149"/>
      <c r="M127" s="149"/>
      <c r="N127" s="149"/>
      <c r="O127" s="149"/>
      <c r="P127" s="207"/>
      <c r="Q127" s="150"/>
      <c r="R127" s="148" t="str">
        <f ca="1">IF(ISERROR($V127),"",OFFSET('Smelter Look-up'!$C$4,$V127-4,0)&amp;"")</f>
        <v>Young Poong Sukpo Smelter</v>
      </c>
      <c r="S127" s="154" t="str">
        <f t="shared" ca="1" si="9"/>
        <v>KR</v>
      </c>
      <c r="T127" s="154" t="str">
        <f ca="1">IF(B127="","",IF(ISERROR(MATCH($J127,SorP!$B$1:$B$6261,0)),"",INDIRECT("'SorP'!$A$"&amp;MATCH($S127&amp;$J127,SorP!C:C,0))))</f>
        <v>KR-47</v>
      </c>
      <c r="U127" s="167"/>
      <c r="V127" s="168">
        <f ca="1">IF(C127="",NA(),MATCH($B127&amp;$C127,'Smelter Look-up'!$J:$J,0))</f>
        <v>371</v>
      </c>
      <c r="X127" s="169">
        <f t="shared" ref="X127:X190" ca="1" si="13">IF(AND(C127="Smelter not listed",OR(LEN(D127)=0,LEN(E127)=0)),1,0)</f>
        <v>0</v>
      </c>
      <c r="AB127" s="312" t="str">
        <f t="shared" ca="1" si="10"/>
        <v>Copper</v>
      </c>
      <c r="AC127" s="169" t="str">
        <f t="shared" ca="1" si="11"/>
        <v>Copper</v>
      </c>
      <c r="AD127" s="169" t="str">
        <f t="shared" ca="1" si="12"/>
        <v>Young Poong Sukpo Smelter</v>
      </c>
    </row>
    <row r="128" spans="1:30" s="169" customFormat="1" ht="114.75">
      <c r="A128" s="154" t="s">
        <v>19492</v>
      </c>
      <c r="B128" s="302" t="str">
        <f ca="1">IF(LEN(A128)=0,"",INDEX('Smelter Look-up'!$A:$A,MATCH($A128,'Smelter Look-up'!$E:$E,0)))</f>
        <v>Nickel</v>
      </c>
      <c r="C128" s="151" t="str">
        <f ca="1">IF(LEN(A128)=0,"",INDEX('Smelter Look-up'!$C:$C,MATCH($A128,'Smelter Look-up'!$E:$E,0)))</f>
        <v>Korea Energy Materials Company(Nickel Refinery)</v>
      </c>
      <c r="D128" s="148"/>
      <c r="E128" s="148" t="str">
        <f ca="1">IF(ISERROR($V128),"",OFFSET('Smelter Look-up'!$D$4,$V128-4,0)&amp;"")</f>
        <v>KOREA, REPUBLIC OF</v>
      </c>
      <c r="F128" s="148" t="str">
        <f ca="1">IF(ISERROR($V128),"",OFFSET('Smelter Look-up'!$E$4,$V128-4,0))</f>
        <v>CID004513</v>
      </c>
      <c r="G128" s="148" t="str">
        <f ca="1">IF(C128=$X$4,"Enter smelter details",IF(ISERROR($V128),"",OFFSET('Smelter Look-up'!$F$4,$V128-4,0)))</f>
        <v>RMI</v>
      </c>
      <c r="H128" s="204">
        <f ca="1">IF(ISERROR($V128),"",OFFSET('Smelter Look-up'!$G$4,$V128-4,0))</f>
        <v>0</v>
      </c>
      <c r="I128" s="205" t="str">
        <f ca="1">IF(ISERROR($V128),"",OFFSET('Smelter Look-up'!$H$4,$V128-4,0))</f>
        <v>Ulju-gun</v>
      </c>
      <c r="J128" s="205" t="str">
        <f ca="1">IF(ISERROR($V128),"",OFFSET('Smelter Look-up'!$I$4,$V128-4,0))</f>
        <v>Ulsan-gwangyeoksi</v>
      </c>
      <c r="K128" s="149"/>
      <c r="L128" s="149"/>
      <c r="M128" s="149"/>
      <c r="N128" s="149"/>
      <c r="O128" s="149"/>
      <c r="P128" s="207"/>
      <c r="Q128" s="150"/>
      <c r="R128" s="148" t="str">
        <f ca="1">IF(ISERROR($V128),"",OFFSET('Smelter Look-up'!$C$4,$V128-4,0)&amp;"")</f>
        <v>Korea Energy Materials Company(Nickel Refinery)</v>
      </c>
      <c r="S128" s="154" t="str">
        <f t="shared" ref="S128:S191" ca="1" si="14">IF(B128="","",IF(ISERROR(MATCH($E128,CL,0)),"Unknown",INDIRECT("'C'!$A$"&amp;MATCH($E128,CL,0)+1)))</f>
        <v>KR</v>
      </c>
      <c r="T128" s="154" t="str">
        <f ca="1">IF(B128="","",IF(ISERROR(MATCH($J128,SorP!$B$1:$B$6261,0)),"",INDIRECT("'SorP'!$A$"&amp;MATCH($S128&amp;$J128,SorP!C:C,0))))</f>
        <v>KR-31</v>
      </c>
      <c r="U128" s="167"/>
      <c r="V128" s="168">
        <f ca="1">IF(C128="",NA(),MATCH($B128&amp;$C128,'Smelter Look-up'!$J:$J,0))</f>
        <v>554</v>
      </c>
      <c r="X128" s="169">
        <f t="shared" ca="1" si="13"/>
        <v>0</v>
      </c>
      <c r="AB128" s="312" t="str">
        <f t="shared" ca="1" si="10"/>
        <v>Nickel</v>
      </c>
      <c r="AC128" s="169" t="str">
        <f t="shared" ca="1" si="11"/>
        <v>Nickel</v>
      </c>
      <c r="AD128" s="169" t="str">
        <f t="shared" ca="1" si="12"/>
        <v>Korea Energy Materials Company(Nickel Refinery)</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Afin de s’assurer que tous les champs obligatoires ont été complétés avant de soumettre le document à vos clients, merci de vérifier tous les champs surlignés en rouge</v>
      </c>
      <c r="B1" s="470"/>
      <c r="C1" s="470"/>
      <c r="D1" s="107" t="str">
        <f ca="1">OFFSET(L!$C$1,MATCH("Checker"&amp;ADDRESS(ROW(),COLUMN(),4),L!$A:$A,0)-1,SL,,)</f>
        <v>Champs obligatoires non complétés</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Champs obligatoires</v>
      </c>
      <c r="B3" s="59" t="str">
        <f ca="1">OFFSET(L!$C$1,MATCH("Checker"&amp;ADDRESS(ROW(),COLUMN(),4),L!$A:$A,0)-1,SL,,)</f>
        <v>Réponse fournie</v>
      </c>
      <c r="C3" s="59" t="str">
        <f ca="1">OFFSET(L!$C$1,MATCH("Checker"&amp;ADDRESS(ROW(),COLUMN(),4),L!$A:$A,0)-1,SL,,)</f>
        <v>Remarques</v>
      </c>
      <c r="D3" s="59" t="str">
        <f ca="1">OFFSET(L!$C$1,MATCH("Checker"&amp;ADDRESS(ROW(),COLUMN(),4),L!$A:$A,0)-1,SL,,)</f>
        <v>Lien au document d’origine</v>
      </c>
      <c r="F3" s="60" t="s">
        <v>48</v>
      </c>
      <c r="G3" s="15" t="s">
        <v>49</v>
      </c>
      <c r="H3" s="15" t="s">
        <v>50</v>
      </c>
      <c r="I3" s="15" t="s">
        <v>51</v>
      </c>
      <c r="J3" s="15" t="s">
        <v>52</v>
      </c>
    </row>
    <row r="4" spans="1:10" ht="39">
      <c r="A4" s="134" t="str">
        <f ca="1">Declaration!B8</f>
        <v>Nom de l’entreprise (*) :</v>
      </c>
      <c r="B4" s="354" t="str">
        <f>Declaration!D8</f>
        <v>HUMMEL AG</v>
      </c>
      <c r="C4" s="135" t="str">
        <f t="shared" ref="C4:C11" ca="1" si="0">IF(H4=1,J4,I4)</f>
        <v>Complétez</v>
      </c>
      <c r="D4" s="202" t="str">
        <f>IF(H4=1,"Click here to enter Company Name","")</f>
        <v/>
      </c>
      <c r="E4" s="16" t="s">
        <v>15</v>
      </c>
      <c r="F4" s="82">
        <v>1</v>
      </c>
      <c r="G4" s="61">
        <f t="shared" ref="G4:G11" si="1">IF(B4=0,1,0)</f>
        <v>0</v>
      </c>
      <c r="H4" s="62">
        <f t="shared" ref="H4:H17" si="2">F4*G4</f>
        <v>0</v>
      </c>
      <c r="I4" s="130" t="str">
        <f ca="1">OFFSET(L!$C$1,MATCH("Checker"&amp;"Comp",L!$A:$A,0)-1,SL,,)</f>
        <v>Complétez</v>
      </c>
      <c r="J4" s="356" t="str">
        <f ca="1">OFFSET(L!$C$1,MATCH("Checker"&amp;ADDRESS(ROW(),COLUMN(),4),L!$A:$A,0)-1,SL,,)</f>
        <v xml:space="preserve">Indiquez le nom de votre entreprise dans la cellule D8 de l’onglet Déclaration </v>
      </c>
    </row>
    <row r="5" spans="1:10" ht="39">
      <c r="A5" s="134" t="str">
        <f ca="1">Declaration!B9</f>
        <v>Périmètre de la déclaration (*) :</v>
      </c>
      <c r="B5" s="354" t="str">
        <f>Declaration!D9</f>
        <v>A. Company</v>
      </c>
      <c r="C5" s="135" t="str">
        <f t="shared" ca="1" si="0"/>
        <v>Complétez</v>
      </c>
      <c r="D5" s="84" t="str">
        <f>IF(H5=1,"Click here to enter Declaration Scope","")</f>
        <v/>
      </c>
      <c r="E5" s="16" t="s">
        <v>15</v>
      </c>
      <c r="F5" s="82">
        <v>1</v>
      </c>
      <c r="G5" s="61">
        <f t="shared" si="1"/>
        <v>0</v>
      </c>
      <c r="H5" s="62">
        <f t="shared" si="2"/>
        <v>0</v>
      </c>
      <c r="I5" s="130" t="str">
        <f ca="1">OFFSET(L!$C$1,MATCH("Checker"&amp;"Comp",L!$A:$A,0)-1,SL,,)</f>
        <v>Complétez</v>
      </c>
      <c r="J5" s="131" t="str">
        <f ca="1">OFFSET(L!$C$1,MATCH("Checker"&amp;ADDRESS(ROW(),COLUMN(),4),L!$A:$A,0)-1,SL,,)</f>
        <v xml:space="preserve">Sélectionnez le champ d’application de la déclaration dans la cellule D9 de l’onglet Déclaration </v>
      </c>
    </row>
    <row r="6" spans="1:10" ht="21.95" customHeight="1">
      <c r="A6" s="79" t="str">
        <f ca="1">Declaration!B10</f>
        <v>Description du périmètre :</v>
      </c>
      <c r="B6" s="78" t="str">
        <f>Declaration!D10</f>
        <v>Circular Connector / Cable Glands</v>
      </c>
      <c r="C6" s="78" t="str">
        <f t="shared" ca="1" si="0"/>
        <v>Complétez</v>
      </c>
      <c r="D6" s="84" t="str">
        <f>IF(H6=1,"Click here to provide a Description of Scope","")</f>
        <v/>
      </c>
      <c r="E6" s="16" t="s">
        <v>15</v>
      </c>
      <c r="F6" s="83">
        <f>IF(OR(B5=Declaration!P9,B5=Declaration!Q9,B5=0),0,1)</f>
        <v>0</v>
      </c>
      <c r="G6" s="61">
        <f t="shared" si="1"/>
        <v>0</v>
      </c>
      <c r="H6" s="62">
        <f t="shared" si="2"/>
        <v>0</v>
      </c>
      <c r="I6" s="130" t="str">
        <f ca="1">OFFSET(L!$C$1,MATCH("Checker"&amp;"Comp",L!$A:$A,0)-1,SL,,)</f>
        <v>Complétez</v>
      </c>
      <c r="J6" s="15" t="str">
        <f ca="1">OFFSET(L!$C$1,MATCH("Checker"&amp;ADDRESS(ROW(),COLUMN(),4),L!$A:$A,0)-1,SL,,)</f>
        <v xml:space="preserve">Saisissez une description du champ d’application dans la cellule D10 de l’onglet Déclaration </v>
      </c>
    </row>
    <row r="7" spans="1:10" ht="21.95" customHeight="1">
      <c r="A7" s="79" t="str">
        <f ca="1">Declaration!B12</f>
        <v>Choisissez le champ d'application de la déclaration des minerais de votre entreprise (*)</v>
      </c>
      <c r="B7" s="81"/>
      <c r="C7" s="78" t="str">
        <f t="shared" ca="1" si="0"/>
        <v>Complétez</v>
      </c>
      <c r="D7" s="315" t="str">
        <f>IF(H7=1,"Click here to enter Minerals/Metals in Scope","")</f>
        <v/>
      </c>
      <c r="E7" s="16"/>
      <c r="F7" s="82">
        <v>1</v>
      </c>
      <c r="G7" s="306">
        <f>IF(Declaration!B30&lt;&gt;"",0,1)</f>
        <v>0</v>
      </c>
      <c r="H7" s="62">
        <f t="shared" si="2"/>
        <v>0</v>
      </c>
      <c r="I7" s="130" t="str">
        <f ca="1">OFFSET(L!$C$1,MATCH("Checker"&amp;"Comp",L!$A:$A,0)-1,SL,,)</f>
        <v>Complétez</v>
      </c>
      <c r="J7" s="15">
        <f ca="1">OFFSET(L!$C$1,MATCH("Checker"&amp;ADDRESS(ROW(),COLUMN(),4),L!$A:$A,0)-1,SL,,)</f>
        <v>0</v>
      </c>
    </row>
    <row r="8" spans="1:10" ht="21.95" customHeight="1">
      <c r="A8" s="79">
        <f>Declaration!B14</f>
        <v>0</v>
      </c>
      <c r="B8" s="78"/>
      <c r="C8" s="78"/>
      <c r="D8" s="84"/>
      <c r="E8" s="16"/>
      <c r="F8" s="82"/>
      <c r="G8" s="61"/>
      <c r="H8" s="62"/>
      <c r="I8" s="130"/>
    </row>
    <row r="9" spans="1:10" ht="39">
      <c r="A9" s="134" t="str">
        <f ca="1">Declaration!B19</f>
        <v>Nom du contact (*) :</v>
      </c>
      <c r="B9" s="354" t="str">
        <f>Declaration!D19</f>
        <v>Mr. C. Latte</v>
      </c>
      <c r="C9" s="135" t="str">
        <f t="shared" ca="1" si="0"/>
        <v>Complétez</v>
      </c>
      <c r="D9" s="315" t="str">
        <f>IF(H9=1,"Click here to enter Contact Name","")</f>
        <v/>
      </c>
      <c r="E9" s="16" t="s">
        <v>15</v>
      </c>
      <c r="F9" s="82">
        <v>1</v>
      </c>
      <c r="G9" s="61">
        <f t="shared" si="1"/>
        <v>0</v>
      </c>
      <c r="H9" s="62">
        <f t="shared" si="2"/>
        <v>0</v>
      </c>
      <c r="I9" s="130" t="str">
        <f ca="1">OFFSET(L!$C$1,MATCH("Checker"&amp;"Comp",L!$A:$A,0)-1,SL,,)</f>
        <v>Complétez</v>
      </c>
      <c r="J9" s="15" t="str">
        <f ca="1">OFFSET(L!$C$1,MATCH("Checker"&amp;ADDRESS(ROW(),COLUMN(),4),L!$A:$A,0)-1,SL,,)</f>
        <v>Saisissez le nom de contact dans la cellule D15 de l’onglet Déclaration</v>
      </c>
    </row>
    <row r="10" spans="1:10" ht="39">
      <c r="A10" s="134" t="str">
        <f ca="1">Declaration!B20</f>
        <v>E-mail du contact (*) :</v>
      </c>
      <c r="B10" s="355" t="str">
        <f>Declaration!D20</f>
        <v>info@hummel.com</v>
      </c>
      <c r="C10" s="135" t="str">
        <f t="shared" ca="1" si="0"/>
        <v>Complétez</v>
      </c>
      <c r="D10" s="314" t="str">
        <f>IF(H10=1,"Click here to enter Email-Contact","")</f>
        <v/>
      </c>
      <c r="E10" s="16" t="s">
        <v>15</v>
      </c>
      <c r="F10" s="82">
        <v>1</v>
      </c>
      <c r="G10" s="61">
        <f>IF(ISNUMBER(SEARCH("@",B10)),0,1)</f>
        <v>0</v>
      </c>
      <c r="H10" s="62">
        <f t="shared" si="2"/>
        <v>0</v>
      </c>
      <c r="I10" s="130" t="str">
        <f ca="1">OFFSET(L!$C$1,MATCH("Checker"&amp;"Comp",L!$A:$A,0)-1,SL,,)</f>
        <v>Complétez</v>
      </c>
      <c r="J10" s="15" t="str">
        <f ca="1">OFFSET(L!$C$1,MATCH("Checker"&amp;ADDRESS(ROW(),COLUMN(),4),L!$A:$A,0)-1,SL,,)</f>
        <v>Saisissez une adresse e-mail de contact valide dans la cellule D16 de l’onglet Déclaration</v>
      </c>
    </row>
    <row r="11" spans="1:10" ht="39">
      <c r="A11" s="134" t="str">
        <f ca="1">Declaration!B21</f>
        <v>Téléphone du contact (*) :</v>
      </c>
      <c r="B11" s="354" t="str">
        <f>Declaration!D21</f>
        <v>+49 (0) 7666/91110-0</v>
      </c>
      <c r="C11" s="135" t="str">
        <f t="shared" ca="1" si="0"/>
        <v>Complétez</v>
      </c>
      <c r="D11" s="314" t="str">
        <f>IF(H11=1,"Click here to enter Phone-Contact","")</f>
        <v/>
      </c>
      <c r="E11" s="16" t="s">
        <v>15</v>
      </c>
      <c r="F11" s="82">
        <v>1</v>
      </c>
      <c r="G11" s="61">
        <f t="shared" si="1"/>
        <v>0</v>
      </c>
      <c r="H11" s="62">
        <f t="shared" si="2"/>
        <v>0</v>
      </c>
      <c r="I11" s="130" t="str">
        <f ca="1">OFFSET(L!$C$1,MATCH("Checker"&amp;"Comp",L!$A:$A,0)-1,SL,,)</f>
        <v>Complétez</v>
      </c>
      <c r="J11" s="15" t="str">
        <f ca="1">OFFSET(L!$C$1,MATCH("Checker"&amp;ADDRESS(ROW(),COLUMN(),4),L!$A:$A,0)-1,SL,,)</f>
        <v>Saisissez un numéro de téléphone de contact dans la cellule D17 de l’onglet Déclaration</v>
      </c>
    </row>
    <row r="12" spans="1:10" ht="39">
      <c r="A12" s="134" t="str">
        <f ca="1">Declaration!B22</f>
        <v>Nom de la personne responsable de la déclaration (*) :</v>
      </c>
      <c r="B12" s="354" t="str">
        <f>Declaration!D22</f>
        <v>Mr. B. Hotze</v>
      </c>
      <c r="C12" s="135" t="str">
        <f t="shared" ref="C12:C72" ca="1" si="3">IF(H12=1,J12,I12)</f>
        <v>Complétez</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Complétez</v>
      </c>
      <c r="J12" s="15" t="str">
        <f ca="1">OFFSET(L!$C$1,MATCH("Checker"&amp;ADDRESS(ROW(),COLUMN(),4),L!$A:$A,0)-1,SL,,)</f>
        <v>Saisissez le nom de contact du représentant agréé de l’entreprise dans la cellule D18 de l’onglet Déclaration</v>
      </c>
    </row>
    <row r="13" spans="1:10" ht="26.25">
      <c r="A13" s="79" t="str">
        <f ca="1">Declaration!B24</f>
        <v>E-mail du responsable (*) :</v>
      </c>
      <c r="B13" s="80" t="str">
        <f>Declaration!D24</f>
        <v>info@hummel.com</v>
      </c>
      <c r="C13" s="78" t="str">
        <f t="shared" ca="1" si="3"/>
        <v>Complétez</v>
      </c>
      <c r="D13" s="314" t="str">
        <f>IF(H13=1,"Click here to enter Representative's email","")</f>
        <v/>
      </c>
      <c r="E13" s="16" t="s">
        <v>18373</v>
      </c>
      <c r="F13" s="82">
        <v>1</v>
      </c>
      <c r="G13" s="61">
        <f>IF(ISNUMBER(SEARCH("@",B13)),0,1)</f>
        <v>0</v>
      </c>
      <c r="H13" s="62">
        <f t="shared" si="2"/>
        <v>0</v>
      </c>
      <c r="I13" s="130" t="str">
        <f ca="1">OFFSET(L!$C$1,MATCH("Checker"&amp;"Comp",L!$A:$A,0)-1,SL,,)</f>
        <v>Complétez</v>
      </c>
      <c r="J13" s="357" t="str">
        <f ca="1">OFFSET(L!$C$1,MATCH("Checker"&amp;ADDRESS(ROW(),COLUMN(),4),L!$A:$A,0)-1,SL,,)</f>
        <v>Saisissez une adresse e-mail valide du représentant agréé de la société dans la cellule D20 de l’onglet Déclaration</v>
      </c>
    </row>
    <row r="14" spans="1:10" ht="21.95" customHeight="1">
      <c r="A14" s="79"/>
      <c r="B14" s="78"/>
      <c r="C14" s="78"/>
      <c r="D14" s="84"/>
      <c r="E14" s="16" t="s">
        <v>15</v>
      </c>
      <c r="F14" s="82"/>
      <c r="G14" s="61"/>
      <c r="H14" s="62">
        <f>F14*G14</f>
        <v>0</v>
      </c>
      <c r="I14" s="130"/>
    </row>
    <row r="15" spans="1:10" ht="39">
      <c r="A15" s="79" t="str">
        <f ca="1">Declaration!B26</f>
        <v>Date de la déclaration (*) :</v>
      </c>
      <c r="B15" s="80">
        <f>Declaration!D26</f>
        <v>46192</v>
      </c>
      <c r="C15" s="78" t="str">
        <f t="shared" ca="1" si="3"/>
        <v>Complétez</v>
      </c>
      <c r="D15" s="314" t="str">
        <f>IF(H15=1,"Click here to enter Date of Completion","")</f>
        <v/>
      </c>
      <c r="E15" s="16" t="s">
        <v>15</v>
      </c>
      <c r="F15" s="82">
        <v>1</v>
      </c>
      <c r="G15" s="61">
        <f t="shared" si="4"/>
        <v>0</v>
      </c>
      <c r="H15" s="62">
        <f t="shared" si="2"/>
        <v>0</v>
      </c>
      <c r="I15" s="130" t="str">
        <f ca="1">OFFSET(L!$C$1,MATCH("Checker"&amp;"Comp",L!$A:$A,0)-1,SL,,)</f>
        <v>Complétez</v>
      </c>
      <c r="J15" s="15" t="str">
        <f ca="1">OFFSET(L!$C$1,MATCH("Checker"&amp;ADDRESS(ROW(),COLUMN(),4),L!$A:$A,0)-1,SL,,)</f>
        <v xml:space="preserve">Saisissez la date de remplissage du formulaire dans la cellule D22 de l’onglet Déclaration </v>
      </c>
    </row>
    <row r="16" spans="1:10" ht="24.95" customHeight="1">
      <c r="A16" s="78" t="str">
        <f ca="1">Declaration!B29</f>
        <v>1) Du minerai spécifié est-il intentionnellement ajouté ou utilisé dans le(s) produit(s) ou les processus de production ?</v>
      </c>
      <c r="B16" s="81"/>
      <c r="C16" s="81"/>
      <c r="D16" s="85"/>
      <c r="E16" s="16" t="s">
        <v>16</v>
      </c>
      <c r="F16" s="82"/>
      <c r="H16" s="15">
        <f t="shared" si="2"/>
        <v>0</v>
      </c>
    </row>
    <row r="17" spans="1:10" ht="24.95" customHeight="1">
      <c r="A17" s="79" t="str">
        <f>Declaration!B30</f>
        <v>Cobalt(*)</v>
      </c>
      <c r="B17" s="78" t="str">
        <f>Declaration!D30</f>
        <v>Yes</v>
      </c>
      <c r="C17" s="78" t="str">
        <f t="shared" ca="1" si="3"/>
        <v>Complétez</v>
      </c>
      <c r="D17" s="314" t="str">
        <f>IF(H17=1,"Click here to answer question 1 for specified mineral","")</f>
        <v/>
      </c>
      <c r="E17" s="16" t="s">
        <v>18</v>
      </c>
      <c r="F17" s="321">
        <f>IF(A17="",0,1)</f>
        <v>1</v>
      </c>
      <c r="G17" s="61">
        <f t="shared" si="4"/>
        <v>0</v>
      </c>
      <c r="H17" s="62">
        <f t="shared" si="2"/>
        <v>0</v>
      </c>
      <c r="I17" s="130" t="str">
        <f ca="1">OFFSET(L!$C$1,MATCH("Checker"&amp;"Comp",L!$A:$A,0)-1,SL,,)</f>
        <v>Complétez</v>
      </c>
      <c r="J17" s="131" t="str">
        <f ca="1">OFFSET(L!$C$1,MATCH("Checker"&amp;ADDRESS(ROW(),COLUMN(),4),L!$A:$A,0)-1,SL,,)</f>
        <v xml:space="preserve">Déclarez si du le minerai spécifié est intentionnellement ajouté à vos produits dans la cellule D30 de l’onglet Déclaration </v>
      </c>
    </row>
    <row r="18" spans="1:10" ht="24.95" customHeight="1">
      <c r="A18" s="79" t="str">
        <f>Declaration!B31</f>
        <v>Copper(*)</v>
      </c>
      <c r="B18" s="78" t="str">
        <f>Declaration!D31</f>
        <v>Yes</v>
      </c>
      <c r="C18" s="78" t="str">
        <f t="shared" ca="1" si="3"/>
        <v>Complétez</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Complétez</v>
      </c>
      <c r="J18" s="131" t="str">
        <f ca="1">OFFSET(L!$C$1,MATCH("Checker"&amp;ADDRESS(ROW(),COLUMN(),4),L!$A:$A,0)-1,SL,,)</f>
        <v xml:space="preserve">Déclarez si du le minerai spécifié est intentionnellement ajouté à vos produits dans la cellule D31 de l’onglet Déclaration </v>
      </c>
    </row>
    <row r="19" spans="1:10" ht="24.95" customHeight="1">
      <c r="A19" s="79" t="str">
        <f>Declaration!B32</f>
        <v>Graphite(*)</v>
      </c>
      <c r="B19" s="78" t="str">
        <f>Declaration!D32</f>
        <v>No</v>
      </c>
      <c r="C19" s="78" t="str">
        <f t="shared" ca="1" si="3"/>
        <v>Complétez</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Complétez</v>
      </c>
      <c r="J19" s="131" t="str">
        <f ca="1">OFFSET(L!$C$1,MATCH("Checker"&amp;ADDRESS(ROW(),COLUMN(),4),L!$A:$A,0)-1,SL,,)</f>
        <v xml:space="preserve">Déclarez si du le minerai spécifié est intentionnellement ajouté à vos produits dans la cellule D32 de l’onglet Déclaration </v>
      </c>
    </row>
    <row r="20" spans="1:10" ht="24.95" customHeight="1">
      <c r="A20" s="79" t="str">
        <f>Declaration!B33</f>
        <v>Lithium(*)</v>
      </c>
      <c r="B20" s="78" t="str">
        <f>Declaration!D33</f>
        <v>No</v>
      </c>
      <c r="C20" s="78" t="str">
        <f t="shared" ca="1" si="3"/>
        <v>Complétez</v>
      </c>
      <c r="D20" s="314" t="str">
        <f t="shared" si="8"/>
        <v/>
      </c>
      <c r="E20" s="16" t="s">
        <v>15</v>
      </c>
      <c r="F20" s="321">
        <f t="shared" si="5"/>
        <v>1</v>
      </c>
      <c r="G20" s="61">
        <f t="shared" si="6"/>
        <v>0</v>
      </c>
      <c r="H20" s="62">
        <f t="shared" si="7"/>
        <v>0</v>
      </c>
      <c r="I20" s="130" t="str">
        <f ca="1">OFFSET(L!$C$1,MATCH("Checker"&amp;"Comp",L!$A:$A,0)-1,SL,,)</f>
        <v>Complétez</v>
      </c>
      <c r="J20" s="131" t="str">
        <f ca="1">OFFSET(L!$C$1,MATCH("Checker"&amp;ADDRESS(ROW(),COLUMN(),4),L!$A:$A,0)-1,SL,,)</f>
        <v xml:space="preserve">Déclarez si du le minerai spécifié est intentionnellement ajouté à vos produits dans la cellule D33 de l’onglet Déclaration </v>
      </c>
    </row>
    <row r="21" spans="1:10" ht="24.95" customHeight="1">
      <c r="A21" s="79" t="str">
        <f>Declaration!B34</f>
        <v>Mica(*)</v>
      </c>
      <c r="B21" s="78" t="str">
        <f>Declaration!D34</f>
        <v>No</v>
      </c>
      <c r="C21" s="78" t="str">
        <f t="shared" ca="1" si="3"/>
        <v>Complétez</v>
      </c>
      <c r="D21" s="314" t="str">
        <f t="shared" si="8"/>
        <v/>
      </c>
      <c r="E21" s="16"/>
      <c r="F21" s="321">
        <f t="shared" si="5"/>
        <v>1</v>
      </c>
      <c r="G21" s="61">
        <f t="shared" si="6"/>
        <v>0</v>
      </c>
      <c r="H21" s="62">
        <f t="shared" si="7"/>
        <v>0</v>
      </c>
      <c r="I21" s="130" t="str">
        <f ca="1">OFFSET(L!$C$1,MATCH("Checker"&amp;"Comp",L!$A:$A,0)-1,SL,,)</f>
        <v>Complétez</v>
      </c>
      <c r="J21" s="131" t="str">
        <f ca="1">OFFSET(L!$C$1,MATCH("Checker"&amp;ADDRESS(ROW(),COLUMN(),4),L!$A:$A,0)-1,SL,,)</f>
        <v xml:space="preserve">Déclarez si du le minerai spécifié est intentionnellement ajouté à vos produits dans la cellule D34 de l’onglet Déclaration </v>
      </c>
    </row>
    <row r="22" spans="1:10" ht="24.95" customHeight="1">
      <c r="A22" s="79" t="str">
        <f>Declaration!B35</f>
        <v>Nickel(*)</v>
      </c>
      <c r="B22" s="78" t="str">
        <f>Declaration!D35</f>
        <v>Yes</v>
      </c>
      <c r="C22" s="78" t="str">
        <f t="shared" ca="1" si="3"/>
        <v>Complétez</v>
      </c>
      <c r="D22" s="314" t="str">
        <f t="shared" si="8"/>
        <v/>
      </c>
      <c r="E22" s="16"/>
      <c r="F22" s="321">
        <f t="shared" si="5"/>
        <v>1</v>
      </c>
      <c r="G22" s="61">
        <f t="shared" si="6"/>
        <v>0</v>
      </c>
      <c r="H22" s="62">
        <f t="shared" si="7"/>
        <v>0</v>
      </c>
      <c r="I22" s="130" t="str">
        <f ca="1">OFFSET(L!$C$1,MATCH("Checker"&amp;"Comp",L!$A:$A,0)-1,SL,,)</f>
        <v>Complétez</v>
      </c>
      <c r="J22" s="131" t="str">
        <f ca="1">OFFSET(L!$C$1,MATCH("Checker"&amp;ADDRESS(ROW(),COLUMN(),4),L!$A:$A,0)-1,SL,,)</f>
        <v xml:space="preserve">Déclarez si du le minerai spécifié est intentionnellement ajouté à vos produits dans la cellule D35 de l’onglet Déclaration </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Reste-t-il du minerai spécifié dans le(s) produit(s) ? (*)(*)</v>
      </c>
      <c r="B27" s="81"/>
      <c r="C27" s="81"/>
      <c r="D27" s="85"/>
      <c r="E27" s="16" t="s">
        <v>15</v>
      </c>
      <c r="F27" s="82"/>
      <c r="J27" s="131"/>
    </row>
    <row r="28" spans="1:10" ht="39">
      <c r="A28" s="79" t="str">
        <f>Declaration!B42</f>
        <v>Cobalt(*)</v>
      </c>
      <c r="B28" s="78" t="str">
        <f>Declaration!D42</f>
        <v>Yes</v>
      </c>
      <c r="C28" s="135" t="str">
        <f t="shared" ref="C28:C37" ca="1" si="9">IF(H28=1,J28,I28)</f>
        <v>Complétez</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Complétez</v>
      </c>
      <c r="J28" s="15" t="str">
        <f ca="1">OFFSET(L!$C$1,MATCH("Checker"&amp;ADDRESS(ROW(),COLUMN(),4),L!$A:$A,0)-1,SL,,)</f>
        <v>Déclarez si le minerai spécifié est nécessaire à la production de vos produits et s'il est présent dans les produits finis déclarés dans la cellule D42 de l'onglet Déclaration</v>
      </c>
    </row>
    <row r="29" spans="1:10" ht="39">
      <c r="A29" s="79" t="str">
        <f>Declaration!B43</f>
        <v>Copper(*)</v>
      </c>
      <c r="B29" s="78" t="str">
        <f>Declaration!D43</f>
        <v>Yes</v>
      </c>
      <c r="C29" s="135" t="str">
        <f t="shared" ca="1" si="9"/>
        <v>Complétez</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Complétez</v>
      </c>
      <c r="J29" s="15" t="str">
        <f ca="1">OFFSET(L!$C$1,MATCH("Checker"&amp;ADDRESS(ROW(),COLUMN(),4),L!$A:$A,0)-1,SL,,)</f>
        <v>Déclarez si le minerai spécifié est nécessaire à la production de vos produits et s'il est présent dans les produits finis déclarés dans la cellule D43 de l'onglet Déclaration</v>
      </c>
    </row>
    <row r="30" spans="1:10" ht="15">
      <c r="A30" s="79" t="str">
        <f>Declaration!B44</f>
        <v>Graphite</v>
      </c>
      <c r="B30" s="78">
        <f>Declaration!D44</f>
        <v>0</v>
      </c>
      <c r="C30" s="135" t="str">
        <f t="shared" ca="1" si="9"/>
        <v>Complétez</v>
      </c>
      <c r="D30" s="314" t="str">
        <f t="shared" si="10"/>
        <v/>
      </c>
      <c r="E30" s="16"/>
      <c r="F30" s="83">
        <f t="shared" si="11"/>
        <v>0</v>
      </c>
      <c r="G30" s="61">
        <f t="shared" si="12"/>
        <v>1</v>
      </c>
      <c r="H30" s="62">
        <f t="shared" si="13"/>
        <v>0</v>
      </c>
      <c r="I30" s="130" t="str">
        <f ca="1">OFFSET(L!$C$1,MATCH("Checker"&amp;"Comp",L!$A:$A,0)-1,SL,,)</f>
        <v>Complétez</v>
      </c>
      <c r="J30" s="15" t="str">
        <f ca="1">OFFSET(L!$C$1,MATCH("Checker"&amp;ADDRESS(ROW(),COLUMN(),4),L!$A:$A,0)-1,SL,,)</f>
        <v>Déclarez si le minerai spécifié est nécessaire à la production de vos produits et s'il est présent dans les produits finis déclarés dans la cellule D44 de l'onglet Déclaration</v>
      </c>
    </row>
    <row r="31" spans="1:10" ht="15">
      <c r="A31" s="79" t="str">
        <f>Declaration!B45</f>
        <v>Lithium</v>
      </c>
      <c r="B31" s="78">
        <f>Declaration!D45</f>
        <v>0</v>
      </c>
      <c r="C31" s="135" t="str">
        <f t="shared" ca="1" si="9"/>
        <v>Complétez</v>
      </c>
      <c r="D31" s="314" t="str">
        <f t="shared" si="10"/>
        <v/>
      </c>
      <c r="E31" s="16"/>
      <c r="F31" s="83">
        <f t="shared" si="11"/>
        <v>0</v>
      </c>
      <c r="G31" s="61">
        <f t="shared" si="12"/>
        <v>1</v>
      </c>
      <c r="H31" s="62">
        <f t="shared" si="13"/>
        <v>0</v>
      </c>
      <c r="I31" s="130" t="str">
        <f ca="1">OFFSET(L!$C$1,MATCH("Checker"&amp;"Comp",L!$A:$A,0)-1,SL,,)</f>
        <v>Complétez</v>
      </c>
      <c r="J31" s="15" t="str">
        <f ca="1">OFFSET(L!$C$1,MATCH("Checker"&amp;ADDRESS(ROW(),COLUMN(),4),L!$A:$A,0)-1,SL,,)</f>
        <v>Déclarez si le minerai spécifié est nécessaire à la production de vos produits et s'il est présent dans les produits finis déclarés dans la cellule D45 de l'onglet Déclaration</v>
      </c>
    </row>
    <row r="32" spans="1:10" ht="15">
      <c r="A32" s="79" t="str">
        <f>Declaration!B46</f>
        <v>Mica</v>
      </c>
      <c r="B32" s="78">
        <f>Declaration!D46</f>
        <v>0</v>
      </c>
      <c r="C32" s="135" t="str">
        <f t="shared" ca="1" si="9"/>
        <v>Complétez</v>
      </c>
      <c r="D32" s="314" t="str">
        <f t="shared" si="10"/>
        <v/>
      </c>
      <c r="E32" s="16"/>
      <c r="F32" s="83">
        <f t="shared" si="11"/>
        <v>0</v>
      </c>
      <c r="G32" s="61">
        <f t="shared" si="12"/>
        <v>1</v>
      </c>
      <c r="H32" s="62">
        <f t="shared" si="13"/>
        <v>0</v>
      </c>
      <c r="I32" s="130" t="str">
        <f ca="1">OFFSET(L!$C$1,MATCH("Checker"&amp;"Comp",L!$A:$A,0)-1,SL,,)</f>
        <v>Complétez</v>
      </c>
      <c r="J32" s="15" t="str">
        <f ca="1">OFFSET(L!$C$1,MATCH("Checker"&amp;ADDRESS(ROW(),COLUMN(),4),L!$A:$A,0)-1,SL,,)</f>
        <v>Déclarez si le minerai spécifié est nécessaire à la production de vos produits et s'il est présent dans les produits finis déclarés dans la cellule D46 de l'onglet Déclaration</v>
      </c>
    </row>
    <row r="33" spans="1:10" ht="15">
      <c r="A33" s="79" t="str">
        <f>Declaration!B47</f>
        <v>Nickel(*)</v>
      </c>
      <c r="B33" s="78" t="str">
        <f>Declaration!D47</f>
        <v>Yes</v>
      </c>
      <c r="C33" s="135" t="str">
        <f t="shared" ca="1" si="9"/>
        <v>Complétez</v>
      </c>
      <c r="D33" s="314" t="str">
        <f t="shared" si="10"/>
        <v/>
      </c>
      <c r="E33" s="16"/>
      <c r="F33" s="83">
        <f t="shared" si="11"/>
        <v>1</v>
      </c>
      <c r="G33" s="61">
        <f t="shared" si="12"/>
        <v>0</v>
      </c>
      <c r="H33" s="62">
        <f t="shared" si="13"/>
        <v>0</v>
      </c>
      <c r="I33" s="130" t="str">
        <f ca="1">OFFSET(L!$C$1,MATCH("Checker"&amp;"Comp",L!$A:$A,0)-1,SL,,)</f>
        <v>Complétez</v>
      </c>
      <c r="J33" s="15" t="str">
        <f ca="1">OFFSET(L!$C$1,MATCH("Checker"&amp;ADDRESS(ROW(),COLUMN(),4),L!$A:$A,0)-1,SL,,)</f>
        <v>Déclarez si le minerai spécifié est nécessaire à la production de vos produits et s'il est présent dans les produits finis déclarés dans la cellule D47 de l'onglet Déclaration</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Est-ce que l’une des fonderies ou des transformateurs de votre chaîne d’approvisionnement se fournit en minerai spécifié dans une zone touchée par des conflits et à haut risque ? (Directive de l’OCDE sur la diligence raisonnable, voir l’onglet Définitions)(*)</v>
      </c>
      <c r="B38" s="81"/>
      <c r="C38" s="81"/>
      <c r="D38" s="85"/>
      <c r="E38" s="16" t="s">
        <v>15</v>
      </c>
      <c r="F38" s="82"/>
      <c r="J38" s="131"/>
    </row>
    <row r="39" spans="1:10" ht="39">
      <c r="A39" s="79" t="str">
        <f>Declaration!B54</f>
        <v>Cobalt(*)</v>
      </c>
      <c r="B39" s="78" t="str">
        <f>Declaration!D54</f>
        <v>No</v>
      </c>
      <c r="C39" s="135" t="str">
        <f t="shared" ca="1" si="3"/>
        <v>Complétez</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Complétez</v>
      </c>
      <c r="J39" s="15" t="str">
        <f ca="1">OFFSET(L!$C$1,MATCH("Checker"&amp;ADDRESS(ROW(),COLUMN(),4),L!$A:$A,0)-1,SL,,)</f>
        <v>Déclarez si le minerai spécifié utilisé dans le cadre des produits déclarés dans les réponses à cette enquête provient d’une zone touchée par un conflit et à haut risque dans la cellule D54 de l’onglet Déclaration.</v>
      </c>
    </row>
    <row r="40" spans="1:10" ht="39">
      <c r="A40" s="79" t="str">
        <f>Declaration!B55</f>
        <v>Copper(*)</v>
      </c>
      <c r="B40" s="78" t="str">
        <f>Declaration!D55</f>
        <v>Yes</v>
      </c>
      <c r="C40" s="135" t="str">
        <f t="shared" ca="1" si="3"/>
        <v>Complétez</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Complétez</v>
      </c>
      <c r="J40" s="15" t="str">
        <f ca="1">OFFSET(L!$C$1,MATCH("Checker"&amp;ADDRESS(ROW(),COLUMN(),4),L!$A:$A,0)-1,SL,,)</f>
        <v>Déclarez si le minerai spécifié utilisé dans le cadre des produits déclarés dans les réponses à cette enquête provient d’une zone touchée par un conflit et à haut risque dans la cellule D55 de l’onglet Déclaration.</v>
      </c>
    </row>
    <row r="41" spans="1:10" ht="15">
      <c r="A41" s="79" t="str">
        <f>Declaration!B56</f>
        <v>Graphite</v>
      </c>
      <c r="B41" s="78">
        <f>Declaration!D56</f>
        <v>0</v>
      </c>
      <c r="C41" s="135" t="str">
        <f t="shared" ca="1" si="3"/>
        <v>Complétez</v>
      </c>
      <c r="D41" s="316" t="str">
        <f t="shared" si="16"/>
        <v/>
      </c>
      <c r="E41" s="16"/>
      <c r="F41" s="83">
        <f t="shared" si="17"/>
        <v>0</v>
      </c>
      <c r="G41" s="61">
        <f t="shared" si="18"/>
        <v>1</v>
      </c>
      <c r="H41" s="62">
        <f t="shared" si="19"/>
        <v>0</v>
      </c>
      <c r="I41" s="130" t="str">
        <f ca="1">OFFSET(L!$C$1,MATCH("Checker"&amp;"Comp",L!$A:$A,0)-1,SL,,)</f>
        <v>Complétez</v>
      </c>
      <c r="J41" s="15" t="str">
        <f ca="1">OFFSET(L!$C$1,MATCH("Checker"&amp;ADDRESS(ROW(),COLUMN(),4),L!$A:$A,0)-1,SL,,)</f>
        <v>Déclarez si le minerai spécifié utilisé dans le cadre des produits déclarés dans les réponses à cette enquête provient d’une zone touchée par un conflit et à haut risque dans la cellule D56 de l’onglet Déclaration.</v>
      </c>
    </row>
    <row r="42" spans="1:10" ht="15">
      <c r="A42" s="79" t="str">
        <f>Declaration!B57</f>
        <v>Lithium</v>
      </c>
      <c r="B42" s="78">
        <f>Declaration!D57</f>
        <v>0</v>
      </c>
      <c r="C42" s="135" t="str">
        <f t="shared" ca="1" si="3"/>
        <v>Complétez</v>
      </c>
      <c r="D42" s="316" t="str">
        <f t="shared" si="16"/>
        <v/>
      </c>
      <c r="E42" s="16"/>
      <c r="F42" s="83">
        <f t="shared" si="17"/>
        <v>0</v>
      </c>
      <c r="G42" s="61">
        <f t="shared" si="18"/>
        <v>1</v>
      </c>
      <c r="H42" s="62">
        <f t="shared" si="19"/>
        <v>0</v>
      </c>
      <c r="I42" s="130" t="str">
        <f ca="1">OFFSET(L!$C$1,MATCH("Checker"&amp;"Comp",L!$A:$A,0)-1,SL,,)</f>
        <v>Complétez</v>
      </c>
      <c r="J42" s="15" t="str">
        <f ca="1">OFFSET(L!$C$1,MATCH("Checker"&amp;ADDRESS(ROW(),COLUMN(),4),L!$A:$A,0)-1,SL,,)</f>
        <v>Déclarez si le minerai spécifié utilisé dans le cadre des produits déclarés dans les réponses à cette enquête provient d’une zone touchée par un conflit et à haut risque dans la cellule D57 de l’onglet Déclaration.</v>
      </c>
    </row>
    <row r="43" spans="1:10" ht="15">
      <c r="A43" s="79" t="str">
        <f>Declaration!B58</f>
        <v>Mica</v>
      </c>
      <c r="B43" s="78">
        <f>Declaration!D58</f>
        <v>0</v>
      </c>
      <c r="C43" s="135" t="str">
        <f t="shared" ca="1" si="3"/>
        <v>Complétez</v>
      </c>
      <c r="D43" s="316" t="str">
        <f t="shared" si="16"/>
        <v/>
      </c>
      <c r="E43" s="16"/>
      <c r="F43" s="83">
        <f t="shared" si="17"/>
        <v>0</v>
      </c>
      <c r="G43" s="61">
        <f t="shared" si="18"/>
        <v>1</v>
      </c>
      <c r="H43" s="62">
        <f t="shared" si="19"/>
        <v>0</v>
      </c>
      <c r="I43" s="130" t="str">
        <f ca="1">OFFSET(L!$C$1,MATCH("Checker"&amp;"Comp",L!$A:$A,0)-1,SL,,)</f>
        <v>Complétez</v>
      </c>
      <c r="J43" s="15" t="str">
        <f ca="1">OFFSET(L!$C$1,MATCH("Checker"&amp;ADDRESS(ROW(),COLUMN(),4),L!$A:$A,0)-1,SL,,)</f>
        <v>Déclarez si le minerai spécifié utilisé dans le cadre des produits déclarés dans les réponses à cette enquête provient d’une zone touchée par un conflit et à haut risque dans la cellule D58 de l’onglet Déclaration.</v>
      </c>
    </row>
    <row r="44" spans="1:10" ht="15">
      <c r="A44" s="79" t="str">
        <f>Declaration!B59</f>
        <v>Nickel(*)</v>
      </c>
      <c r="B44" s="78" t="str">
        <f>Declaration!D59</f>
        <v>Yes</v>
      </c>
      <c r="C44" s="135" t="str">
        <f t="shared" ca="1" si="3"/>
        <v>Complétez</v>
      </c>
      <c r="D44" s="316" t="str">
        <f t="shared" si="16"/>
        <v/>
      </c>
      <c r="E44" s="16"/>
      <c r="F44" s="83">
        <f t="shared" si="17"/>
        <v>1</v>
      </c>
      <c r="G44" s="61">
        <f t="shared" si="18"/>
        <v>0</v>
      </c>
      <c r="H44" s="62">
        <f t="shared" si="19"/>
        <v>0</v>
      </c>
      <c r="I44" s="130" t="str">
        <f ca="1">OFFSET(L!$C$1,MATCH("Checker"&amp;"Comp",L!$A:$A,0)-1,SL,,)</f>
        <v>Complétez</v>
      </c>
      <c r="J44" s="15" t="str">
        <f ca="1">OFFSET(L!$C$1,MATCH("Checker"&amp;ADDRESS(ROW(),COLUMN(),4),L!$A:$A,0)-1,SL,,)</f>
        <v>Déclarez si le minerai spécifié utilisé dans le cadre des produits déclarés dans les réponses à cette enquête provient d’une zone touchée par un conflit et à haut risque dans la cellule D59 de l’onglet Déclaration.</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Est-ce que 100 % du minerai spécifié provient de sources recyclées ou de déchets ?(*)</v>
      </c>
      <c r="B49" s="81"/>
      <c r="C49" s="81"/>
      <c r="D49" s="85"/>
      <c r="E49" s="16" t="s">
        <v>15</v>
      </c>
      <c r="F49" s="82"/>
      <c r="J49" s="131"/>
    </row>
    <row r="50" spans="1:10" ht="55.5" customHeight="1">
      <c r="A50" s="79" t="str">
        <f>Declaration!B66</f>
        <v>Cobalt(*)</v>
      </c>
      <c r="B50" s="78" t="str">
        <f>Declaration!D66</f>
        <v>No</v>
      </c>
      <c r="C50" s="135" t="str">
        <f ca="1">IF(H50=1,J50,I50)</f>
        <v>Complétez</v>
      </c>
      <c r="D50" s="316" t="str">
        <f>IF(H50=1,"Click here to answer question 4 for specified mineral","")</f>
        <v/>
      </c>
      <c r="E50" s="16" t="s">
        <v>15</v>
      </c>
      <c r="F50" s="83">
        <f>F39</f>
        <v>1</v>
      </c>
      <c r="G50" s="61">
        <f>IF(B50=0,1,0)</f>
        <v>0</v>
      </c>
      <c r="H50" s="62">
        <f>F50*G50</f>
        <v>0</v>
      </c>
      <c r="I50" s="130" t="str">
        <f ca="1">OFFSET(L!$C$1,MATCH("Checker"&amp;"Comp",L!$A:$A,0)-1,SL,,)</f>
        <v>Complétez</v>
      </c>
      <c r="J50" s="131" t="str">
        <f ca="1">OFFSET(L!$C$1,MATCH("Checker"&amp;ADDRESS(ROW(),COLUMN(),4),L!$A:$A,0)-1,SL,,)</f>
        <v>Déclarez si le minerai spécifié utilisé dans le cadre des produits déclarés dans cette réponse à l’enquête provient d’une source entièrement recyclée ou de débris dans la cellule D66 de l’onglet Déclaration</v>
      </c>
    </row>
    <row r="51" spans="1:10" ht="55.5" customHeight="1">
      <c r="A51" s="79" t="str">
        <f>Declaration!B67</f>
        <v>Copper(*)</v>
      </c>
      <c r="B51" s="78" t="str">
        <f>Declaration!D67</f>
        <v>No</v>
      </c>
      <c r="C51" s="135" t="str">
        <f t="shared" ref="C51:C59" ca="1" si="20">IF(H51=1,J51,I51)</f>
        <v>Complétez</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Complétez</v>
      </c>
      <c r="J51" s="131" t="str">
        <f ca="1">OFFSET(L!$C$1,MATCH("Checker"&amp;ADDRESS(ROW(),COLUMN(),4),L!$A:$A,0)-1,SL,,)</f>
        <v>Déclarez si le minerai spécifié utilisé dans le cadre des produits déclarés dans cette réponse à l’enquête provient d’une source entièrement recyclée ou de débris dans la cellule D67 de l’onglet Déclaration</v>
      </c>
    </row>
    <row r="52" spans="1:10" ht="55.5" customHeight="1">
      <c r="A52" s="79" t="str">
        <f>Declaration!B68</f>
        <v>Graphite</v>
      </c>
      <c r="B52" s="78">
        <f>Declaration!D68</f>
        <v>0</v>
      </c>
      <c r="C52" s="135" t="str">
        <f t="shared" ca="1" si="20"/>
        <v>Complétez</v>
      </c>
      <c r="D52" s="316" t="str">
        <f t="shared" si="21"/>
        <v/>
      </c>
      <c r="E52" s="16"/>
      <c r="F52" s="83">
        <f t="shared" si="22"/>
        <v>0</v>
      </c>
      <c r="G52" s="61">
        <f t="shared" si="23"/>
        <v>1</v>
      </c>
      <c r="H52" s="62">
        <f t="shared" si="24"/>
        <v>0</v>
      </c>
      <c r="I52" s="130" t="str">
        <f ca="1">OFFSET(L!$C$1,MATCH("Checker"&amp;"Comp",L!$A:$A,0)-1,SL,,)</f>
        <v>Complétez</v>
      </c>
      <c r="J52" s="131" t="str">
        <f ca="1">OFFSET(L!$C$1,MATCH("Checker"&amp;ADDRESS(ROW(),COLUMN(),4),L!$A:$A,0)-1,SL,,)</f>
        <v>Déclarez si le minerai spécifié utilisé dans le cadre des produits déclarés dans cette réponse à l’enquête provient d’une source entièrement recyclée ou de débris dans la cellule D68 de l’onglet Déclaration</v>
      </c>
    </row>
    <row r="53" spans="1:10" ht="55.5" customHeight="1">
      <c r="A53" s="79" t="str">
        <f>Declaration!B69</f>
        <v>Lithium</v>
      </c>
      <c r="B53" s="78">
        <f>Declaration!D69</f>
        <v>0</v>
      </c>
      <c r="C53" s="135" t="str">
        <f t="shared" ca="1" si="20"/>
        <v>Complétez</v>
      </c>
      <c r="D53" s="316" t="str">
        <f t="shared" si="21"/>
        <v/>
      </c>
      <c r="E53" s="16"/>
      <c r="F53" s="83">
        <f t="shared" si="22"/>
        <v>0</v>
      </c>
      <c r="G53" s="61">
        <f t="shared" si="23"/>
        <v>1</v>
      </c>
      <c r="H53" s="62">
        <f t="shared" si="24"/>
        <v>0</v>
      </c>
      <c r="I53" s="130" t="str">
        <f ca="1">OFFSET(L!$C$1,MATCH("Checker"&amp;"Comp",L!$A:$A,0)-1,SL,,)</f>
        <v>Complétez</v>
      </c>
      <c r="J53" s="131" t="str">
        <f ca="1">OFFSET(L!$C$1,MATCH("Checker"&amp;ADDRESS(ROW(),COLUMN(),4),L!$A:$A,0)-1,SL,,)</f>
        <v>Déclarez si le minerai spécifié utilisé dans le cadre des produits déclarés dans cette réponse à l’enquête provient d’une source entièrement recyclée ou de débris dans la cellule D69 de l’onglet Déclaration</v>
      </c>
    </row>
    <row r="54" spans="1:10" ht="55.5" customHeight="1">
      <c r="A54" s="79" t="str">
        <f>Declaration!B70</f>
        <v>Mica</v>
      </c>
      <c r="B54" s="78">
        <f>Declaration!D70</f>
        <v>0</v>
      </c>
      <c r="C54" s="135" t="str">
        <f t="shared" ca="1" si="20"/>
        <v>Complétez</v>
      </c>
      <c r="D54" s="316" t="str">
        <f t="shared" si="21"/>
        <v/>
      </c>
      <c r="E54" s="16"/>
      <c r="F54" s="83">
        <f t="shared" si="22"/>
        <v>0</v>
      </c>
      <c r="G54" s="61">
        <f t="shared" si="23"/>
        <v>1</v>
      </c>
      <c r="H54" s="62">
        <f t="shared" si="24"/>
        <v>0</v>
      </c>
      <c r="I54" s="130" t="str">
        <f ca="1">OFFSET(L!$C$1,MATCH("Checker"&amp;"Comp",L!$A:$A,0)-1,SL,,)</f>
        <v>Complétez</v>
      </c>
      <c r="J54" s="131" t="str">
        <f ca="1">OFFSET(L!$C$1,MATCH("Checker"&amp;ADDRESS(ROW(),COLUMN(),4),L!$A:$A,0)-1,SL,,)</f>
        <v>Déclarez si le minerai spécifié utilisé dans le cadre des produits déclarés dans cette réponse à l’enquête provient d’une source entièrement recyclée ou de débris dans la cellule D70 de l’onglet Déclaration</v>
      </c>
    </row>
    <row r="55" spans="1:10" ht="55.5" customHeight="1">
      <c r="A55" s="79" t="str">
        <f>Declaration!B71</f>
        <v>Nickel(*)</v>
      </c>
      <c r="B55" s="78" t="str">
        <f>Declaration!D71</f>
        <v>No</v>
      </c>
      <c r="C55" s="135" t="str">
        <f t="shared" ca="1" si="20"/>
        <v>Complétez</v>
      </c>
      <c r="D55" s="316" t="str">
        <f t="shared" si="21"/>
        <v/>
      </c>
      <c r="E55" s="16"/>
      <c r="F55" s="83">
        <f t="shared" si="22"/>
        <v>1</v>
      </c>
      <c r="G55" s="61">
        <f t="shared" si="23"/>
        <v>0</v>
      </c>
      <c r="H55" s="62">
        <f t="shared" si="24"/>
        <v>0</v>
      </c>
      <c r="I55" s="130" t="str">
        <f ca="1">OFFSET(L!$C$1,MATCH("Checker"&amp;"Comp",L!$A:$A,0)-1,SL,,)</f>
        <v>Complétez</v>
      </c>
      <c r="J55" s="131" t="str">
        <f ca="1">OFFSET(L!$C$1,MATCH("Checker"&amp;ADDRESS(ROW(),COLUMN(),4),L!$A:$A,0)-1,SL,,)</f>
        <v>Déclarez si le minerai spécifié utilisé dans le cadre des produits déclarés dans cette réponse à l’enquête provient d’une source entièrement recyclée ou de débris dans la cellule D71 de l’onglet Déclaration</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Combien de fournisseurs concernés (en %) ont répondu à l’enquête sur la chaîne d’approvisionnement ?(*)</v>
      </c>
      <c r="B60" s="81"/>
      <c r="C60" s="81"/>
      <c r="D60" s="85"/>
      <c r="E60" s="16" t="s">
        <v>15</v>
      </c>
      <c r="F60" s="82"/>
    </row>
    <row r="61" spans="1:10" ht="26.25">
      <c r="A61" s="79" t="str">
        <f>Declaration!B78</f>
        <v>Cobalt(*)</v>
      </c>
      <c r="B61" s="78" t="str">
        <f>Declaration!D78</f>
        <v>Greater than 75%</v>
      </c>
      <c r="C61" s="135" t="str">
        <f t="shared" ca="1" si="3"/>
        <v>Complétez</v>
      </c>
      <c r="D61" s="317" t="str">
        <f>IF(H61=1,"Click here to answer question 5 for specified mineral","")</f>
        <v/>
      </c>
      <c r="E61" s="16" t="s">
        <v>18</v>
      </c>
      <c r="F61" s="83">
        <f>F50</f>
        <v>1</v>
      </c>
      <c r="G61" s="61">
        <f t="shared" si="14"/>
        <v>0</v>
      </c>
      <c r="H61" s="62">
        <f t="shared" si="15"/>
        <v>0</v>
      </c>
      <c r="I61" s="130" t="str">
        <f ca="1">OFFSET(L!$C$1,MATCH("Checker"&amp;"Comp",L!$A:$A,0)-1,SL,,)</f>
        <v>Complétez</v>
      </c>
      <c r="J61" s="15" t="str">
        <f ca="1">OFFSET(L!$C$1,MATCH("Checker"&amp;ADDRESS(ROW(),COLUMN(),4),L!$A:$A,0)-1,SL,,)</f>
        <v>Indiquez le pourcentage d'exhaustivité des informations sur la fonderie données par le fournisseur dans la cellule D78 de l'onglet Déclaration</v>
      </c>
    </row>
    <row r="62" spans="1:10" ht="26.25">
      <c r="A62" s="79" t="str">
        <f>Declaration!B79</f>
        <v>Copper(*)</v>
      </c>
      <c r="B62" s="78" t="str">
        <f>Declaration!D79</f>
        <v>Greater than 75%</v>
      </c>
      <c r="C62" s="135" t="str">
        <f t="shared" ca="1" si="3"/>
        <v>Complétez</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Complétez</v>
      </c>
      <c r="J62" s="15" t="str">
        <f ca="1">OFFSET(L!$C$1,MATCH("Checker"&amp;ADDRESS(ROW(),COLUMN(),4),L!$A:$A,0)-1,SL,,)</f>
        <v>Indiquez le pourcentage d'exhaustivité des informations sur la fonderie données par le fournisseur dans la cellule D79 de l'onglet Déclaration</v>
      </c>
    </row>
    <row r="63" spans="1:10" ht="15">
      <c r="A63" s="79" t="str">
        <f>Declaration!B80</f>
        <v>Graphite</v>
      </c>
      <c r="B63" s="78">
        <f>Declaration!D80</f>
        <v>0</v>
      </c>
      <c r="C63" s="135" t="str">
        <f t="shared" ca="1" si="3"/>
        <v>Complétez</v>
      </c>
      <c r="D63" s="317" t="str">
        <f t="shared" si="25"/>
        <v/>
      </c>
      <c r="E63" s="16"/>
      <c r="F63" s="83">
        <f t="shared" si="26"/>
        <v>0</v>
      </c>
      <c r="G63" s="61">
        <f t="shared" si="27"/>
        <v>1</v>
      </c>
      <c r="H63" s="62">
        <f t="shared" si="28"/>
        <v>0</v>
      </c>
      <c r="I63" s="130" t="str">
        <f ca="1">OFFSET(L!$C$1,MATCH("Checker"&amp;"Comp",L!$A:$A,0)-1,SL,,)</f>
        <v>Complétez</v>
      </c>
      <c r="J63" s="15" t="str">
        <f ca="1">OFFSET(L!$C$1,MATCH("Checker"&amp;ADDRESS(ROW(),COLUMN(),4),L!$A:$A,0)-1,SL,,)</f>
        <v>Indiquez le pourcentage d'exhaustivité des informations sur la fonderie données par le fournisseur dans la cellule D80 de l'onglet Déclaration</v>
      </c>
    </row>
    <row r="64" spans="1:10" ht="15">
      <c r="A64" s="79" t="str">
        <f>Declaration!B81</f>
        <v>Lithium</v>
      </c>
      <c r="B64" s="78">
        <f>Declaration!D81</f>
        <v>0</v>
      </c>
      <c r="C64" s="135" t="str">
        <f t="shared" ca="1" si="3"/>
        <v>Complétez</v>
      </c>
      <c r="D64" s="317" t="str">
        <f t="shared" si="25"/>
        <v/>
      </c>
      <c r="E64" s="16"/>
      <c r="F64" s="83">
        <f t="shared" si="26"/>
        <v>0</v>
      </c>
      <c r="G64" s="61">
        <f t="shared" si="27"/>
        <v>1</v>
      </c>
      <c r="H64" s="62">
        <f t="shared" si="28"/>
        <v>0</v>
      </c>
      <c r="I64" s="130" t="str">
        <f ca="1">OFFSET(L!$C$1,MATCH("Checker"&amp;"Comp",L!$A:$A,0)-1,SL,,)</f>
        <v>Complétez</v>
      </c>
      <c r="J64" s="15" t="str">
        <f ca="1">OFFSET(L!$C$1,MATCH("Checker"&amp;ADDRESS(ROW(),COLUMN(),4),L!$A:$A,0)-1,SL,,)</f>
        <v>Indiquez le pourcentage d'exhaustivité des informations sur la fonderie données par le fournisseur dans la cellule D81 de l'onglet Déclaration</v>
      </c>
    </row>
    <row r="65" spans="1:10" ht="15">
      <c r="A65" s="79" t="str">
        <f>Declaration!B82</f>
        <v>Mica</v>
      </c>
      <c r="B65" s="78">
        <f>Declaration!D82</f>
        <v>0</v>
      </c>
      <c r="C65" s="135" t="str">
        <f t="shared" ca="1" si="3"/>
        <v>Complétez</v>
      </c>
      <c r="D65" s="317" t="str">
        <f t="shared" si="25"/>
        <v/>
      </c>
      <c r="E65" s="16"/>
      <c r="F65" s="83">
        <f t="shared" si="26"/>
        <v>0</v>
      </c>
      <c r="G65" s="61">
        <f t="shared" si="27"/>
        <v>1</v>
      </c>
      <c r="H65" s="62">
        <f t="shared" si="28"/>
        <v>0</v>
      </c>
      <c r="I65" s="130" t="str">
        <f ca="1">OFFSET(L!$C$1,MATCH("Checker"&amp;"Comp",L!$A:$A,0)-1,SL,,)</f>
        <v>Complétez</v>
      </c>
      <c r="J65" s="15" t="str">
        <f ca="1">OFFSET(L!$C$1,MATCH("Checker"&amp;ADDRESS(ROW(),COLUMN(),4),L!$A:$A,0)-1,SL,,)</f>
        <v>Indiquez le pourcentage d'exhaustivité des informations sur la fonderie données par le fournisseur dans la cellule D82 de l'onglet Déclaration</v>
      </c>
    </row>
    <row r="66" spans="1:10" ht="15">
      <c r="A66" s="79" t="str">
        <f>Declaration!B83</f>
        <v>Nickel(*)</v>
      </c>
      <c r="B66" s="78" t="str">
        <f>Declaration!D83</f>
        <v>Greater than 75%</v>
      </c>
      <c r="C66" s="135" t="str">
        <f t="shared" ca="1" si="3"/>
        <v>Complétez</v>
      </c>
      <c r="D66" s="317" t="str">
        <f t="shared" si="25"/>
        <v/>
      </c>
      <c r="E66" s="16"/>
      <c r="F66" s="83">
        <f t="shared" si="26"/>
        <v>1</v>
      </c>
      <c r="G66" s="61">
        <f t="shared" si="27"/>
        <v>0</v>
      </c>
      <c r="H66" s="62">
        <f t="shared" si="28"/>
        <v>0</v>
      </c>
      <c r="I66" s="130" t="str">
        <f ca="1">OFFSET(L!$C$1,MATCH("Checker"&amp;"Comp",L!$A:$A,0)-1,SL,,)</f>
        <v>Complétez</v>
      </c>
      <c r="J66" s="15" t="str">
        <f ca="1">OFFSET(L!$C$1,MATCH("Checker"&amp;ADDRESS(ROW(),COLUMN(),4),L!$A:$A,0)-1,SL,,)</f>
        <v>Indiquez le pourcentage d'exhaustivité des informations sur la fonderie données par le fournisseur dans la cellule D83 de l'onglet Déclaration</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Avez-vous identifié toutes les fonderies et transformateurs qui fournissent le minerai spécifié à votre chaîne d’approvisionnement ?(*)</v>
      </c>
      <c r="B71" s="81"/>
      <c r="C71" s="81"/>
      <c r="D71" s="85"/>
      <c r="E71" s="16" t="s">
        <v>13</v>
      </c>
      <c r="F71" s="82"/>
    </row>
    <row r="72" spans="1:10" ht="51.75">
      <c r="A72" s="79" t="str">
        <f>Declaration!B90</f>
        <v>Cobalt(*)</v>
      </c>
      <c r="B72" s="78" t="str">
        <f>Declaration!D90</f>
        <v>Yes</v>
      </c>
      <c r="C72" s="135" t="str">
        <f t="shared" ca="1" si="3"/>
        <v>Complétez</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Complétez</v>
      </c>
      <c r="J72" s="15" t="str">
        <f ca="1">OFFSET(L!$C$1,MATCH("Checker"&amp;ADDRESS(ROW(),COLUMN(),4),L!$A:$A,0)-1,SL,,)</f>
        <v>Déclarez si tous les noms de la fonderie ont été fournis dans cette réponse à l'enquête dans le cadre du champ d'application des produits déclarés dans la cellule D90 de l'onglet Déclaration</v>
      </c>
    </row>
    <row r="73" spans="1:10" ht="51.75">
      <c r="A73" s="79" t="str">
        <f>Declaration!B91</f>
        <v>Copper(*)</v>
      </c>
      <c r="B73" s="78" t="str">
        <f>Declaration!D91</f>
        <v>Yes</v>
      </c>
      <c r="C73" s="135" t="str">
        <f t="shared" ref="C73:C81" ca="1" si="31">IF(H73=1,J73,I73)</f>
        <v>Complétez</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Complétez</v>
      </c>
      <c r="J73" s="15" t="str">
        <f ca="1">OFFSET(L!$C$1,MATCH("Checker"&amp;ADDRESS(ROW(),COLUMN(),4),L!$A:$A,0)-1,SL,,)</f>
        <v>Déclarez si tous les noms de la fonderie ont été fournis dans cette réponse à l'enquête dans le cadre du champ d'application des produits déclarés dans la cellule D91 de l'onglet Déclaration</v>
      </c>
    </row>
    <row r="74" spans="1:10" ht="15">
      <c r="A74" s="79" t="str">
        <f>Declaration!B92</f>
        <v>Graphite</v>
      </c>
      <c r="B74" s="78">
        <f>Declaration!D92</f>
        <v>0</v>
      </c>
      <c r="C74" s="135" t="str">
        <f t="shared" ca="1" si="31"/>
        <v>Complétez</v>
      </c>
      <c r="D74" s="317" t="str">
        <f t="shared" si="32"/>
        <v/>
      </c>
      <c r="E74" s="16"/>
      <c r="F74" s="83">
        <f t="shared" si="33"/>
        <v>0</v>
      </c>
      <c r="G74" s="61">
        <f t="shared" si="34"/>
        <v>1</v>
      </c>
      <c r="H74" s="62">
        <f t="shared" si="35"/>
        <v>0</v>
      </c>
      <c r="I74" s="130" t="str">
        <f ca="1">OFFSET(L!$C$1,MATCH("Checker"&amp;"Comp",L!$A:$A,0)-1,SL,,)</f>
        <v>Complétez</v>
      </c>
      <c r="J74" s="15" t="str">
        <f ca="1">OFFSET(L!$C$1,MATCH("Checker"&amp;ADDRESS(ROW(),COLUMN(),4),L!$A:$A,0)-1,SL,,)</f>
        <v>Déclarez si tous les noms de la fonderie ont été fournis dans cette réponse à l'enquête dans le cadre du champ d'application des produits déclarés dans la cellule D92 de l'onglet Déclaration</v>
      </c>
    </row>
    <row r="75" spans="1:10" ht="15">
      <c r="A75" s="79" t="str">
        <f>Declaration!B93</f>
        <v>Lithium</v>
      </c>
      <c r="B75" s="78">
        <f>Declaration!D93</f>
        <v>0</v>
      </c>
      <c r="C75" s="135" t="str">
        <f t="shared" ca="1" si="31"/>
        <v>Complétez</v>
      </c>
      <c r="D75" s="317" t="str">
        <f t="shared" si="32"/>
        <v/>
      </c>
      <c r="E75" s="16"/>
      <c r="F75" s="83">
        <f t="shared" si="33"/>
        <v>0</v>
      </c>
      <c r="G75" s="61">
        <f t="shared" si="34"/>
        <v>1</v>
      </c>
      <c r="H75" s="62">
        <f t="shared" si="35"/>
        <v>0</v>
      </c>
      <c r="I75" s="130" t="str">
        <f ca="1">OFFSET(L!$C$1,MATCH("Checker"&amp;"Comp",L!$A:$A,0)-1,SL,,)</f>
        <v>Complétez</v>
      </c>
      <c r="J75" s="15" t="str">
        <f ca="1">OFFSET(L!$C$1,MATCH("Checker"&amp;ADDRESS(ROW(),COLUMN(),4),L!$A:$A,0)-1,SL,,)</f>
        <v>Déclarez si tous les noms de la fonderie ont été fournis dans cette réponse à l'enquête dans le cadre du champ d'application des produits déclarés dans la cellule D93 de l'onglet Déclaration</v>
      </c>
    </row>
    <row r="76" spans="1:10" ht="15">
      <c r="A76" s="79" t="str">
        <f>Declaration!B94</f>
        <v>Mica</v>
      </c>
      <c r="B76" s="78">
        <f>Declaration!D94</f>
        <v>0</v>
      </c>
      <c r="C76" s="135" t="str">
        <f t="shared" ca="1" si="31"/>
        <v>Complétez</v>
      </c>
      <c r="D76" s="317" t="str">
        <f t="shared" si="32"/>
        <v/>
      </c>
      <c r="E76" s="16"/>
      <c r="F76" s="83">
        <f t="shared" si="33"/>
        <v>0</v>
      </c>
      <c r="G76" s="61">
        <f t="shared" si="34"/>
        <v>1</v>
      </c>
      <c r="H76" s="62">
        <f t="shared" si="35"/>
        <v>0</v>
      </c>
      <c r="I76" s="130" t="str">
        <f ca="1">OFFSET(L!$C$1,MATCH("Checker"&amp;"Comp",L!$A:$A,0)-1,SL,,)</f>
        <v>Complétez</v>
      </c>
      <c r="J76" s="15" t="str">
        <f ca="1">OFFSET(L!$C$1,MATCH("Checker"&amp;ADDRESS(ROW(),COLUMN(),4),L!$A:$A,0)-1,SL,,)</f>
        <v>Déclarez si tous les noms de la fonderie ont été fournis dans cette réponse à l'enquête dans le cadre du champ d'application des produits déclarés dans la cellule D94 de l'onglet Déclaration</v>
      </c>
    </row>
    <row r="77" spans="1:10" ht="15">
      <c r="A77" s="79" t="str">
        <f>Declaration!B95</f>
        <v>Nickel(*)</v>
      </c>
      <c r="B77" s="78" t="str">
        <f>Declaration!D95</f>
        <v>Yes</v>
      </c>
      <c r="C77" s="135" t="str">
        <f t="shared" ca="1" si="31"/>
        <v>Complétez</v>
      </c>
      <c r="D77" s="317" t="str">
        <f t="shared" si="32"/>
        <v/>
      </c>
      <c r="E77" s="16"/>
      <c r="F77" s="83">
        <f t="shared" si="33"/>
        <v>1</v>
      </c>
      <c r="G77" s="61">
        <f t="shared" si="34"/>
        <v>0</v>
      </c>
      <c r="H77" s="62">
        <f t="shared" si="35"/>
        <v>0</v>
      </c>
      <c r="I77" s="130" t="str">
        <f ca="1">OFFSET(L!$C$1,MATCH("Checker"&amp;"Comp",L!$A:$A,0)-1,SL,,)</f>
        <v>Complétez</v>
      </c>
      <c r="J77" s="15" t="str">
        <f ca="1">OFFSET(L!$C$1,MATCH("Checker"&amp;ADDRESS(ROW(),COLUMN(),4),L!$A:$A,0)-1,SL,,)</f>
        <v>Déclarez si tous les noms de la fonderie ont été fournis dans cette réponse à l'enquête dans le cadre du champ d'application des produits déclarés dans la cellule D95 de l'onglet Déclaration</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Est-ce que toutes les informations pertinentes reçues des fonderies et transformateurs par votre société ont été mentionnées dans cette déclaration ?(*)</v>
      </c>
      <c r="B82" s="81"/>
      <c r="C82" s="81"/>
      <c r="D82" s="85"/>
      <c r="E82" s="16" t="s">
        <v>16</v>
      </c>
      <c r="F82" s="82"/>
    </row>
    <row r="83" spans="1:10" ht="41.45" customHeight="1">
      <c r="A83" s="79" t="str">
        <f>Declaration!B102</f>
        <v>Cobalt(*)</v>
      </c>
      <c r="B83" s="78" t="str">
        <f>Declaration!D102</f>
        <v>Yes</v>
      </c>
      <c r="C83" s="135" t="str">
        <f t="shared" ref="C83:C92" ca="1" si="36">IF(H83=1,J83,I83)</f>
        <v>Complétez</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Complétez</v>
      </c>
      <c r="J83" s="15" t="str">
        <f ca="1">OFFSET(L!$C$1,MATCH("Checker"&amp;ADDRESS(ROW(),COLUMN(),4),L!$A:$A,0)-1,SL,,)</f>
        <v>Déclarez si toutes les informations applicables sur la fonderie de minerai spécifié ont été fournies dans la cellule D102 de l'onglet Déclaration</v>
      </c>
    </row>
    <row r="84" spans="1:10" ht="41.45" customHeight="1">
      <c r="A84" s="79" t="str">
        <f>Declaration!B103</f>
        <v>Copper(*)</v>
      </c>
      <c r="B84" s="78" t="str">
        <f>Declaration!D103</f>
        <v>Yes</v>
      </c>
      <c r="C84" s="135" t="str">
        <f t="shared" ca="1" si="36"/>
        <v>Complétez</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Complétez</v>
      </c>
      <c r="J84" s="15" t="str">
        <f ca="1">OFFSET(L!$C$1,MATCH("Checker"&amp;ADDRESS(ROW(),COLUMN(),4),L!$A:$A,0)-1,SL,,)</f>
        <v>Déclarez si toutes les informations applicables sur la fonderie de minerai spécifié ont été fournies dans la cellule D103 de l'onglet Déclaration</v>
      </c>
    </row>
    <row r="85" spans="1:10" ht="41.45" customHeight="1">
      <c r="A85" s="79" t="str">
        <f>Declaration!B104</f>
        <v>Graphite</v>
      </c>
      <c r="B85" s="78">
        <f>Declaration!D104</f>
        <v>0</v>
      </c>
      <c r="C85" s="135" t="str">
        <f t="shared" ca="1" si="36"/>
        <v>Complétez</v>
      </c>
      <c r="D85" s="317" t="str">
        <f t="shared" si="39"/>
        <v/>
      </c>
      <c r="E85" s="16"/>
      <c r="F85" s="83">
        <f t="shared" si="40"/>
        <v>0</v>
      </c>
      <c r="G85" s="61">
        <f t="shared" si="41"/>
        <v>1</v>
      </c>
      <c r="H85" s="62">
        <f t="shared" si="42"/>
        <v>0</v>
      </c>
      <c r="I85" s="130" t="str">
        <f ca="1">OFFSET(L!$C$1,MATCH("Checker"&amp;"Comp",L!$A:$A,0)-1,SL,,)</f>
        <v>Complétez</v>
      </c>
      <c r="J85" s="15" t="str">
        <f ca="1">OFFSET(L!$C$1,MATCH("Checker"&amp;ADDRESS(ROW(),COLUMN(),4),L!$A:$A,0)-1,SL,,)</f>
        <v>Déclarez si toutes les informations applicables sur la fonderie de minerai spécifié ont été fournies dans la cellule D104 de l'onglet Déclaration</v>
      </c>
    </row>
    <row r="86" spans="1:10" ht="41.45" customHeight="1">
      <c r="A86" s="79" t="str">
        <f>Declaration!B105</f>
        <v>Lithium</v>
      </c>
      <c r="B86" s="78">
        <f>Declaration!D105</f>
        <v>0</v>
      </c>
      <c r="C86" s="135" t="str">
        <f t="shared" ca="1" si="36"/>
        <v>Complétez</v>
      </c>
      <c r="D86" s="317" t="str">
        <f t="shared" si="39"/>
        <v/>
      </c>
      <c r="E86" s="16"/>
      <c r="F86" s="83">
        <f t="shared" si="40"/>
        <v>0</v>
      </c>
      <c r="G86" s="61">
        <f t="shared" si="41"/>
        <v>1</v>
      </c>
      <c r="H86" s="62">
        <f t="shared" si="42"/>
        <v>0</v>
      </c>
      <c r="I86" s="130" t="str">
        <f ca="1">OFFSET(L!$C$1,MATCH("Checker"&amp;"Comp",L!$A:$A,0)-1,SL,,)</f>
        <v>Complétez</v>
      </c>
      <c r="J86" s="15" t="str">
        <f ca="1">OFFSET(L!$C$1,MATCH("Checker"&amp;ADDRESS(ROW(),COLUMN(),4),L!$A:$A,0)-1,SL,,)</f>
        <v>Déclarez si toutes les informations applicables sur la fonderie de minerai spécifié ont été fournies dans la cellule D105 de l'onglet Déclaration</v>
      </c>
    </row>
    <row r="87" spans="1:10" ht="41.45" customHeight="1">
      <c r="A87" s="79" t="str">
        <f>Declaration!B106</f>
        <v>Mica</v>
      </c>
      <c r="B87" s="78">
        <f>Declaration!D106</f>
        <v>0</v>
      </c>
      <c r="C87" s="135" t="str">
        <f t="shared" ca="1" si="36"/>
        <v>Complétez</v>
      </c>
      <c r="D87" s="317" t="str">
        <f t="shared" si="39"/>
        <v/>
      </c>
      <c r="E87" s="16"/>
      <c r="F87" s="83">
        <f t="shared" si="40"/>
        <v>0</v>
      </c>
      <c r="G87" s="61">
        <f t="shared" si="41"/>
        <v>1</v>
      </c>
      <c r="H87" s="62">
        <f t="shared" si="42"/>
        <v>0</v>
      </c>
      <c r="I87" s="130" t="str">
        <f ca="1">OFFSET(L!$C$1,MATCH("Checker"&amp;"Comp",L!$A:$A,0)-1,SL,,)</f>
        <v>Complétez</v>
      </c>
      <c r="J87" s="15" t="str">
        <f ca="1">OFFSET(L!$C$1,MATCH("Checker"&amp;ADDRESS(ROW(),COLUMN(),4),L!$A:$A,0)-1,SL,,)</f>
        <v>Déclarez si toutes les informations applicables sur la fonderie de minerai spécifié ont été fournies dans la cellule D106 de l'onglet Déclaration</v>
      </c>
    </row>
    <row r="88" spans="1:10" ht="41.45" customHeight="1">
      <c r="A88" s="79" t="str">
        <f>Declaration!B107</f>
        <v>Nickel(*)</v>
      </c>
      <c r="B88" s="78" t="str">
        <f>Declaration!D107</f>
        <v>Yes</v>
      </c>
      <c r="C88" s="135" t="str">
        <f t="shared" ca="1" si="36"/>
        <v>Complétez</v>
      </c>
      <c r="D88" s="317" t="str">
        <f t="shared" si="39"/>
        <v/>
      </c>
      <c r="E88" s="16"/>
      <c r="F88" s="83">
        <f t="shared" si="40"/>
        <v>1</v>
      </c>
      <c r="G88" s="61">
        <f t="shared" si="41"/>
        <v>0</v>
      </c>
      <c r="H88" s="62">
        <f t="shared" si="42"/>
        <v>0</v>
      </c>
      <c r="I88" s="130" t="str">
        <f ca="1">OFFSET(L!$C$1,MATCH("Checker"&amp;"Comp",L!$A:$A,0)-1,SL,,)</f>
        <v>Complétez</v>
      </c>
      <c r="J88" s="15" t="str">
        <f ca="1">OFFSET(L!$C$1,MATCH("Checker"&amp;ADDRESS(ROW(),COLUMN(),4),L!$A:$A,0)-1,SL,,)</f>
        <v>Déclarez si toutes les informations applicables sur la fonderie de minerai spécifié ont été fournies dans la cellule D107 de l'onglet Déclaration</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Avez-vous mis en place une politique responsable d’approvisionnement en minerais ?(*)</v>
      </c>
      <c r="B94" s="78" t="str">
        <f>Declaration!D115</f>
        <v>Yes</v>
      </c>
      <c r="C94" s="135" t="str">
        <f ca="1">IF(H94=1,J94,I94)</f>
        <v>Complétez</v>
      </c>
      <c r="D94" s="318" t="str">
        <f>IF(H94=1,"Click here to answer question (A)","")</f>
        <v/>
      </c>
      <c r="E94" s="16" t="s">
        <v>15</v>
      </c>
      <c r="F94" s="83">
        <f>IF(SUM(F$39:F$48)=0,0,1)</f>
        <v>1</v>
      </c>
      <c r="G94" s="61">
        <f t="shared" si="14"/>
        <v>0</v>
      </c>
      <c r="H94" s="62">
        <f t="shared" si="15"/>
        <v>0</v>
      </c>
      <c r="I94" s="130" t="str">
        <f ca="1">OFFSET(L!$C$1,MATCH("Checker"&amp;"Comp",L!$A:$A,0)-1,SL,,)</f>
        <v>Complétez</v>
      </c>
      <c r="J94" s="15" t="str">
        <f ca="1">OFFSET(L!$C$1,MATCH("Checker"&amp;ADDRESS(ROW(),COLUMN(),4),L!$A:$A,0)-1,SL,,)</f>
        <v>Répondez dans la cellule D115 de l'onglet Déclaration si votre entreprise a une politique d'approvisionnement responsable en minerais</v>
      </c>
    </row>
    <row r="95" spans="1:10" ht="51">
      <c r="A95" s="78" t="str">
        <f ca="1">Declaration!B117</f>
        <v>B. Votre politique responsable d’approvisionnement en minerais est-elle disponible sur votre site Web ? (remarque : si oui, l'utilisateur doit spécifier l'URL dans le champ commentaire.)(*)</v>
      </c>
      <c r="B95" s="78" t="str">
        <f>Declaration!D117</f>
        <v>Yes</v>
      </c>
      <c r="C95" s="135" t="str">
        <f ca="1">IF(H95=1,J95,I95)</f>
        <v>Complétez</v>
      </c>
      <c r="D95" s="319" t="str">
        <f>IF(H95=1,"Click here to answer question (B)","")</f>
        <v/>
      </c>
      <c r="E95" s="16" t="s">
        <v>15</v>
      </c>
      <c r="F95" s="83">
        <f t="shared" ref="F95:F111" si="43">F$94</f>
        <v>1</v>
      </c>
      <c r="G95" s="61">
        <f t="shared" si="14"/>
        <v>0</v>
      </c>
      <c r="H95" s="62">
        <f t="shared" si="15"/>
        <v>0</v>
      </c>
      <c r="I95" s="130" t="str">
        <f ca="1">OFFSET(L!$C$1,MATCH("Checker"&amp;"Comp",L!$A:$A,0)-1,SL,,)</f>
        <v>Complétez</v>
      </c>
      <c r="J95" s="15" t="str">
        <f ca="1">OFFSET(L!$C$1,MATCH("Checker"&amp;ADDRESS(ROW(),COLUMN(),4),L!$A:$A,0)-1,SL,,)</f>
        <v>Déclarez si votre compagnie a rendu publiquement accessible votre politique d'approvisionnement responsable en minerais sur votre site Web dans la cellule D117 de l'onglet Déclaration</v>
      </c>
    </row>
    <row r="96" spans="1:10" ht="24.95" customHeight="1">
      <c r="A96" s="78" t="s">
        <v>53</v>
      </c>
      <c r="B96" s="78" t="str">
        <f>Declaration!G117</f>
        <v>https://www.hummel.com/de/support/compliance</v>
      </c>
      <c r="C96" s="78" t="str">
        <f ca="1">IF(H96=1,J96,I96)</f>
        <v>Complétez</v>
      </c>
      <c r="D96" s="320" t="str">
        <f>IF(H96=1,"Click here to answer question (C)","")</f>
        <v/>
      </c>
      <c r="E96" s="16" t="s">
        <v>15</v>
      </c>
      <c r="F96" s="83">
        <f>IF(AND(F95=1,B95="Yes"),1,0)</f>
        <v>1</v>
      </c>
      <c r="G96" s="61">
        <f>IF(LEN(B96)&gt;1,0,1)</f>
        <v>0</v>
      </c>
      <c r="H96" s="62">
        <f>F96*G96</f>
        <v>0</v>
      </c>
      <c r="I96" s="130" t="str">
        <f ca="1">OFFSET(L!$C$1,MATCH("Checker"&amp;"Comp",L!$A:$A,0)-1,SL,,)</f>
        <v>Complétez</v>
      </c>
      <c r="J96" s="15" t="str">
        <f ca="1">OFFSET(L!$C$1,MATCH("Checker"&amp;ADDRESS(ROW(),COLUMN(),4),L!$A:$A,0)-1,SL,,)</f>
        <v>Saisissez l'URL dans la cellule G117 de l'onglet Déclaration si vous répondez par « Oui » à la question B. Le format de l'URL doit être : www.nomdelentreprise.com</v>
      </c>
    </row>
    <row r="97" spans="1:10" ht="63.75">
      <c r="A97" s="78" t="str">
        <f ca="1">Declaration!B119</f>
        <v>C. Est-ce que vous imposez à vos fournisseurs directs de s’approvisionner en minerai spécifié auprès de fonderies dont les pratiques de diligence raisonnable ont été validées par un programme d’audit externe indépendant ?(*)</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Complétez</v>
      </c>
      <c r="D98" s="319" t="str">
        <f>IF(H98=1,"Click here to answer question (C)","")</f>
        <v/>
      </c>
      <c r="E98" s="16"/>
      <c r="F98" s="83">
        <f>F39</f>
        <v>1</v>
      </c>
      <c r="G98" s="61">
        <f t="shared" si="14"/>
        <v>0</v>
      </c>
      <c r="H98" s="62">
        <f t="shared" si="15"/>
        <v>0</v>
      </c>
      <c r="I98" s="130" t="str">
        <f ca="1">OFFSET(L!$C$1,MATCH("Checker"&amp;"Comp",L!$A:$A,0)-1,SL,,)</f>
        <v>Complétez</v>
      </c>
      <c r="J98"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v>
      </c>
    </row>
    <row r="99" spans="1:10" ht="81" customHeight="1">
      <c r="A99" s="78" t="str">
        <f>Declaration!B121</f>
        <v>Copper(*)</v>
      </c>
      <c r="B99" s="78" t="str">
        <f>Declaration!D121</f>
        <v>Yes</v>
      </c>
      <c r="C99" s="135" t="str">
        <f t="shared" ca="1" si="44"/>
        <v>Complétez</v>
      </c>
      <c r="D99" s="319" t="str">
        <f>IF(H99=1,"Click here to answer question (C)","")</f>
        <v/>
      </c>
      <c r="E99" s="16"/>
      <c r="F99" s="83">
        <f t="shared" ref="F99:F103" si="45">F40</f>
        <v>1</v>
      </c>
      <c r="G99" s="61">
        <f t="shared" si="14"/>
        <v>0</v>
      </c>
      <c r="H99" s="62">
        <f t="shared" si="15"/>
        <v>0</v>
      </c>
      <c r="I99" s="130" t="str">
        <f ca="1">OFFSET(L!$C$1,MATCH("Checker"&amp;"Comp",L!$A:$A,0)-1,SL,,)</f>
        <v>Complétez</v>
      </c>
      <c r="J99"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v>
      </c>
    </row>
    <row r="100" spans="1:10" ht="81" customHeight="1">
      <c r="A100" s="78" t="str">
        <f>Declaration!B122</f>
        <v>Graphite</v>
      </c>
      <c r="B100" s="78">
        <f>Declaration!D122</f>
        <v>0</v>
      </c>
      <c r="C100" s="135" t="str">
        <f t="shared" ca="1" si="44"/>
        <v>Complétez</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Complétez</v>
      </c>
      <c r="J100"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v>
      </c>
    </row>
    <row r="101" spans="1:10" ht="81" customHeight="1">
      <c r="A101" s="78" t="str">
        <f>Declaration!B123</f>
        <v>Lithium</v>
      </c>
      <c r="B101" s="78">
        <f>Declaration!D123</f>
        <v>0</v>
      </c>
      <c r="C101" s="135" t="str">
        <f t="shared" ca="1" si="44"/>
        <v>Complétez</v>
      </c>
      <c r="D101" s="319" t="str">
        <f t="shared" si="46"/>
        <v/>
      </c>
      <c r="E101" s="16"/>
      <c r="F101" s="83">
        <f t="shared" si="45"/>
        <v>0</v>
      </c>
      <c r="G101" s="61">
        <f t="shared" si="47"/>
        <v>1</v>
      </c>
      <c r="H101" s="62">
        <f t="shared" si="48"/>
        <v>0</v>
      </c>
      <c r="I101" s="130" t="str">
        <f ca="1">OFFSET(L!$C$1,MATCH("Checker"&amp;"Comp",L!$A:$A,0)-1,SL,,)</f>
        <v>Complétez</v>
      </c>
      <c r="J101"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v>
      </c>
    </row>
    <row r="102" spans="1:10" ht="81" customHeight="1">
      <c r="A102" s="78" t="str">
        <f>Declaration!B124</f>
        <v>Mica</v>
      </c>
      <c r="B102" s="78">
        <f>Declaration!D124</f>
        <v>0</v>
      </c>
      <c r="C102" s="135" t="str">
        <f t="shared" ca="1" si="44"/>
        <v>Complétez</v>
      </c>
      <c r="D102" s="319" t="str">
        <f t="shared" si="46"/>
        <v/>
      </c>
      <c r="E102" s="16"/>
      <c r="F102" s="83">
        <f t="shared" si="45"/>
        <v>0</v>
      </c>
      <c r="G102" s="61">
        <f t="shared" si="47"/>
        <v>1</v>
      </c>
      <c r="H102" s="62">
        <f t="shared" si="48"/>
        <v>0</v>
      </c>
      <c r="I102" s="130" t="str">
        <f ca="1">OFFSET(L!$C$1,MATCH("Checker"&amp;"Comp",L!$A:$A,0)-1,SL,,)</f>
        <v>Complétez</v>
      </c>
      <c r="J102"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v>
      </c>
    </row>
    <row r="103" spans="1:10" ht="81" customHeight="1">
      <c r="A103" s="78" t="str">
        <f>Declaration!B125</f>
        <v>Nickel(*)</v>
      </c>
      <c r="B103" s="78" t="str">
        <f>Declaration!D125</f>
        <v>Yes</v>
      </c>
      <c r="C103" s="135" t="str">
        <f t="shared" ca="1" si="44"/>
        <v>Complétez</v>
      </c>
      <c r="D103" s="319" t="str">
        <f t="shared" si="46"/>
        <v/>
      </c>
      <c r="E103" s="16"/>
      <c r="F103" s="83">
        <f t="shared" si="45"/>
        <v>1</v>
      </c>
      <c r="G103" s="61">
        <f t="shared" si="47"/>
        <v>0</v>
      </c>
      <c r="H103" s="62">
        <f t="shared" si="48"/>
        <v>0</v>
      </c>
      <c r="I103" s="130" t="str">
        <f ca="1">OFFSET(L!$C$1,MATCH("Checker"&amp;"Comp",L!$A:$A,0)-1,SL,,)</f>
        <v>Complétez</v>
      </c>
      <c r="J103" s="15" t="str">
        <f ca="1">OFFSET(L!$C$1,MATCH("Checker"&amp;ADDRESS(ROW(),COLUMN(),4),L!$A:$A,0)-1,SL,,)</f>
        <v>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Exigez-vous des pratiques de diligence raisonnable concernant l'approvisionnement responsable ?(*)</v>
      </c>
      <c r="B108" s="78" t="str">
        <f>Declaration!D131</f>
        <v>Yes</v>
      </c>
      <c r="C108" s="135" t="str">
        <f t="shared" ca="1" si="44"/>
        <v>Complétez</v>
      </c>
      <c r="D108" s="319" t="str">
        <f>IF(H108=1,"Click here to answer question (D)","")</f>
        <v/>
      </c>
      <c r="E108" s="16" t="s">
        <v>15</v>
      </c>
      <c r="F108" s="83">
        <f t="shared" si="43"/>
        <v>1</v>
      </c>
      <c r="G108" s="61">
        <f t="shared" si="14"/>
        <v>0</v>
      </c>
      <c r="H108" s="62">
        <f t="shared" si="15"/>
        <v>0</v>
      </c>
      <c r="I108" s="130" t="str">
        <f ca="1">OFFSET(L!$C$1,MATCH("Checker"&amp;"Comp",L!$A:$A,0)-1,SL,,)</f>
        <v>Complétez</v>
      </c>
      <c r="J108" s="15" t="str">
        <f ca="1">OFFSET(L!$C$1,MATCH("Checker"&amp;ADDRESS(ROW(),COLUMN(),4),L!$A:$A,0)-1,SL,,)</f>
        <v>Répondez dans la cellule D131 de l'onglet Déclaration si vous avez mis en place des mesures d'approvisionnement responsable</v>
      </c>
    </row>
    <row r="109" spans="1:10" ht="39">
      <c r="A109" s="78" t="str">
        <f ca="1">Declaration!B133</f>
        <v>E. Votre société réalise-t-elle des enquêtes sur la chaîne d’approvisionnement en minerai spécifié de votre ou vos fournisseurs concernés ?(*)</v>
      </c>
      <c r="B109" s="78" t="str">
        <f>Declaration!D133</f>
        <v>Yes, in conformance with IPC1755 (e.g. EMRT)</v>
      </c>
      <c r="C109" s="135" t="str">
        <f t="shared" ca="1" si="44"/>
        <v>Complétez</v>
      </c>
      <c r="D109" s="319" t="str">
        <f>IF(H109=1,"Click here to answer question (E)","")</f>
        <v/>
      </c>
      <c r="E109" s="16" t="s">
        <v>15</v>
      </c>
      <c r="F109" s="83">
        <f t="shared" si="43"/>
        <v>1</v>
      </c>
      <c r="G109" s="61">
        <f>IF(B109=0,1,0)</f>
        <v>0</v>
      </c>
      <c r="H109" s="62">
        <f t="shared" si="15"/>
        <v>0</v>
      </c>
      <c r="I109" s="130" t="str">
        <f ca="1">OFFSET(L!$C$1,MATCH("Checker"&amp;"Comp",L!$A:$A,0)-1,SL,,)</f>
        <v>Complétez</v>
      </c>
      <c r="J109" s="15" t="str">
        <f ca="1">OFFSET(L!$C$1,MATCH("Checker"&amp;ADDRESS(ROW(),COLUMN(),4),L!$A:$A,0)-1,SL,,)</f>
        <v>Répondez dans la cellule D133 de l'onglet Déclaration si vous réalisez des enquêtes sur votre chaîne d'approvisionnement en cobalt ou mica naturel</v>
      </c>
    </row>
    <row r="110" spans="1:10" ht="39">
      <c r="A110" s="78" t="str">
        <f ca="1">Declaration!B135</f>
        <v>F. Comparez-vous les informations de diligence raisonnable reçues de vos fournisseurs aux attentes de votre société ?(*)</v>
      </c>
      <c r="B110" s="78" t="str">
        <f>Declaration!D135</f>
        <v>Yes</v>
      </c>
      <c r="C110" s="135" t="str">
        <f t="shared" ca="1" si="44"/>
        <v>Complétez</v>
      </c>
      <c r="D110" s="319" t="str">
        <f>IF(H110=1,"Click here to answer question (F)","")</f>
        <v/>
      </c>
      <c r="E110" s="16" t="s">
        <v>15</v>
      </c>
      <c r="F110" s="83">
        <f t="shared" si="43"/>
        <v>1</v>
      </c>
      <c r="G110" s="61">
        <f>IF(B110=0,1,0)</f>
        <v>0</v>
      </c>
      <c r="H110" s="62">
        <f t="shared" si="15"/>
        <v>0</v>
      </c>
      <c r="I110" s="130" t="str">
        <f ca="1">OFFSET(L!$C$1,MATCH("Checker"&amp;"Comp",L!$A:$A,0)-1,SL,,)</f>
        <v>Complétez</v>
      </c>
      <c r="J110" s="15" t="str">
        <f ca="1">OFFSET(L!$C$1,MATCH("Checker"&amp;ADDRESS(ROW(),COLUMN(),4),L!$A:$A,0)-1,SL,,)</f>
        <v>Répondez dans la cellule D135 de l'onglet Déclaration si vous comparez les réponses de vos fournisseurs aux attentes de votre compagnie</v>
      </c>
    </row>
    <row r="111" spans="1:10" ht="39">
      <c r="A111" s="78" t="str">
        <f ca="1">Declaration!B137</f>
        <v>G. Votre processus d’examen comprend-il la gestion des mesures correctives ?(*)</v>
      </c>
      <c r="B111" s="78" t="str">
        <f>Declaration!D137</f>
        <v>Yes</v>
      </c>
      <c r="C111" s="135" t="str">
        <f t="shared" ca="1" si="44"/>
        <v>Complétez</v>
      </c>
      <c r="D111" s="319" t="str">
        <f>IF(H111=1,"Click here to answer question (G)","")</f>
        <v/>
      </c>
      <c r="E111" s="16" t="s">
        <v>15</v>
      </c>
      <c r="F111" s="83">
        <f t="shared" si="43"/>
        <v>1</v>
      </c>
      <c r="G111" s="61">
        <f t="shared" si="14"/>
        <v>0</v>
      </c>
      <c r="H111" s="62">
        <f t="shared" si="15"/>
        <v>0</v>
      </c>
      <c r="I111" s="130" t="str">
        <f ca="1">OFFSET(L!$C$1,MATCH("Checker"&amp;"Comp",L!$A:$A,0)-1,SL,,)</f>
        <v>Complétez</v>
      </c>
      <c r="J111" s="15" t="str">
        <f ca="1">OFFSET(L!$C$1,MATCH("Checker"&amp;ADDRESS(ROW(),COLUMN(),4),L!$A:$A,0)-1,SL,,)</f>
        <v>Répondez dans la cellule D137 de l'onglet Déclaration si votre processus de validation comprend des actions correctives de la part de la direction</v>
      </c>
    </row>
    <row r="112" spans="1:10" ht="39">
      <c r="A112" s="79" t="s">
        <v>54</v>
      </c>
      <c r="B112" s="78" t="str">
        <f>IF(G112=1,"No products or item numbers listed","One or more product / item numbers have been provided")</f>
        <v>No products or item numbers listed</v>
      </c>
      <c r="C112" s="78" t="str">
        <f t="shared" ca="1" si="44"/>
        <v>Complétez</v>
      </c>
      <c r="D112" s="377" t="str">
        <f>IF(H112=1,"Click here to enter detail on Product List tab","")</f>
        <v/>
      </c>
      <c r="E112" s="16" t="s">
        <v>15</v>
      </c>
      <c r="F112" s="83">
        <f>IF(B5=Declaration!Q9,1,0)</f>
        <v>0</v>
      </c>
      <c r="G112" s="61">
        <f>IF('Product List'!B6="",1,0)</f>
        <v>1</v>
      </c>
      <c r="H112" s="62">
        <f>F112*G112</f>
        <v>0</v>
      </c>
      <c r="I112" s="130" t="str">
        <f ca="1">OFFSET(L!$C$1,MATCH("Checker"&amp;"Comp",L!$A:$A,0)-1,SL,,)</f>
        <v>Complétez</v>
      </c>
      <c r="J112" s="15" t="str">
        <f ca="1">OFFSET(L!$C$1,MATCH("Checker"&amp;ADDRESS(ROW(),COLUMN(),4),L!$A:$A,0)-1,SL,,)</f>
        <v>Le cas échéant, fournissez un ou plusieurs numéros de produits ou d'articles auxquels cette déclaration s'applique. Dans l'onglet Déclaration, sélectionnez le lien hypertexte de la cellule 11H pour ouvrir l'onglet Liste de produits.</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Complétez</v>
      </c>
      <c r="D114" s="376" t="str">
        <f ca="1">IF(H114=0,"","Click here to provide smelter information")</f>
        <v/>
      </c>
      <c r="E114" s="16" t="s">
        <v>15</v>
      </c>
      <c r="F114" s="83">
        <f>F39</f>
        <v>1</v>
      </c>
      <c r="G114" s="61">
        <f ca="1">IF(AND(COUNTIF(SmelterIdetifiedForMetal,A114)&gt;0,COUNTIF('Smelter List'!AB$5:AB$2504,A114)&gt;0),0,1)</f>
        <v>0</v>
      </c>
      <c r="H114" s="62">
        <f ca="1">F114*G114</f>
        <v>0</v>
      </c>
      <c r="I114" s="130" t="str">
        <f ca="1">OFFSET(L!$C$1,MATCH("Checker"&amp;"Comp",L!$A:$A,0)-1,SL,,)</f>
        <v>Complétez</v>
      </c>
      <c r="J114" s="15" t="str">
        <f ca="1">OFFSET(L!$C$1,MATCH("Checker"&amp;ADDRESS(ROW(),COLUMN(),4),L!$A:$A,0)-1,SL,,)</f>
        <v>Saisissez la liste des fondeurs qui contribuent de manière importante à la chaîne d'approvisionnement pour le minéral spécifié sur l'onglet Liste de fondeurs.</v>
      </c>
      <c r="K114" s="133">
        <f>IF(H28&gt;0,1,0)</f>
        <v>0</v>
      </c>
    </row>
    <row r="115" spans="1:12" ht="41.45" customHeight="1">
      <c r="A115" s="134" t="str">
        <f>Declaration!AA13</f>
        <v>Copper</v>
      </c>
      <c r="B115" s="78"/>
      <c r="C115" s="135" t="str">
        <f t="shared" ca="1" si="49"/>
        <v>Complétez</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Complétez</v>
      </c>
      <c r="J115" s="15" t="str">
        <f ca="1">OFFSET(L!$C$1,MATCH("Checker"&amp;ADDRESS(ROW(),COLUMN(),4),L!$A:$A,0)-1,SL,,)</f>
        <v>Saisissez la liste des fondeurs qui contribuent de manière importante à la chaîne d'approvisionnement pour le minéral spécifié sur l'onglet Liste de fondeurs.</v>
      </c>
      <c r="K115" s="133">
        <f t="shared" ref="K115:K119" si="50">IF(H29&gt;0,1,0)</f>
        <v>0</v>
      </c>
    </row>
    <row r="116" spans="1:12" ht="41.45" customHeight="1">
      <c r="A116" s="134" t="str">
        <f>Declaration!AA14</f>
        <v>Graphite</v>
      </c>
      <c r="B116" s="78"/>
      <c r="C116" s="135" t="str">
        <f t="shared" ca="1" si="49"/>
        <v>Complétez</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Complétez</v>
      </c>
      <c r="J116" s="15" t="str">
        <f ca="1">OFFSET(L!$C$1,MATCH("Checker"&amp;ADDRESS(ROW(),COLUMN(),4),L!$A:$A,0)-1,SL,,)</f>
        <v>Saisissez la liste des fondeurs qui contribuent de manière importante à la chaîne d'approvisionnement pour le minéral spécifié sur l'onglet Liste de fondeurs.</v>
      </c>
      <c r="K116" s="133">
        <f t="shared" si="50"/>
        <v>0</v>
      </c>
    </row>
    <row r="117" spans="1:12" ht="41.45" customHeight="1">
      <c r="A117" s="134" t="str">
        <f>Declaration!AA15</f>
        <v>Lithium</v>
      </c>
      <c r="B117" s="78"/>
      <c r="C117" s="135" t="str">
        <f t="shared" ca="1" si="49"/>
        <v>Complétez</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Complétez</v>
      </c>
      <c r="J117" s="15" t="str">
        <f ca="1">OFFSET(L!$C$1,MATCH("Checker"&amp;ADDRESS(ROW(),COLUMN(),4),L!$A:$A,0)-1,SL,,)</f>
        <v>Saisissez la liste des fondeurs qui contribuent de manière importante à la chaîne d'approvisionnement pour le minéral spécifié sur l'onglet Liste de fondeurs.</v>
      </c>
      <c r="K117" s="133">
        <f t="shared" si="50"/>
        <v>0</v>
      </c>
    </row>
    <row r="118" spans="1:12" ht="41.45" customHeight="1">
      <c r="A118" s="134" t="str">
        <f>Declaration!AA16</f>
        <v>Mica</v>
      </c>
      <c r="B118" s="78"/>
      <c r="C118" s="135" t="str">
        <f t="shared" ca="1" si="49"/>
        <v>Complétez</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Complétez</v>
      </c>
      <c r="J118" s="15" t="str">
        <f ca="1">OFFSET(L!$C$1,MATCH("Checker"&amp;ADDRESS(ROW(),COLUMN(),4),L!$A:$A,0)-1,SL,,)</f>
        <v>Saisissez la liste des fondeurs qui contribuent de manière importante à la chaîne d'approvisionnement pour le minéral spécifié sur l'onglet Liste de fondeurs.</v>
      </c>
      <c r="K118" s="133">
        <f t="shared" si="50"/>
        <v>0</v>
      </c>
    </row>
    <row r="119" spans="1:12" ht="41.45" customHeight="1">
      <c r="A119" s="134" t="str">
        <f>Declaration!AA17</f>
        <v>Nickel</v>
      </c>
      <c r="B119" s="78"/>
      <c r="C119" s="135" t="str">
        <f t="shared" ca="1" si="49"/>
        <v>Complétez</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Complétez</v>
      </c>
      <c r="J119" s="15" t="str">
        <f ca="1">OFFSET(L!$C$1,MATCH("Checker"&amp;ADDRESS(ROW(),COLUMN(),4),L!$A:$A,0)-1,SL,,)</f>
        <v>Saisissez la liste des fondeurs qui contribuent de manière importante à la chaîne d'approvisionnement pour le minéral spécifié sur l'onglet Liste de fondeurs.</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Complétez</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Complétez</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POUR COMMENCER :</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v>
      </c>
      <c r="C3" s="474" t="s">
        <v>18593</v>
      </c>
      <c r="D3" s="474" t="s">
        <v>18593</v>
      </c>
      <c r="E3" s="475" t="str">
        <f ca="1">OFFSET(L!$C$1,MATCH("General"&amp;"Cpy",L!$A:$A,0)-1,SL,,)</f>
        <v>© 2026 Responsible Minerals Initiative. Tous droits réservés.</v>
      </c>
      <c r="F3" s="475"/>
      <c r="G3" s="476"/>
      <c r="H3" s="327"/>
      <c r="I3" s="328"/>
      <c r="K3" s="329"/>
      <c r="L3" s="329"/>
      <c r="M3" s="330" t="s">
        <v>19553</v>
      </c>
      <c r="N3" s="331"/>
      <c r="O3" s="331"/>
    </row>
    <row r="4" spans="1:19" s="333" customFormat="1" ht="93" customHeight="1" thickBot="1">
      <c r="A4" s="363" t="str">
        <f ca="1">OFFSET(L!$C$1,MATCH("Mine List"&amp;ADDRESS(ROW(),COLUMN(),4),L!$A:$A,0)-1,SL,,)</f>
        <v>Métal</v>
      </c>
      <c r="B4" s="364" t="str">
        <f ca="1">OFFSET(L!$C$1,MATCH("Mine List"&amp;ADDRESS(ROW(),COLUMN(),4),L!$A:$A,0)-1,SL,,)</f>
        <v>Nom de la ou des fonderie(s) qui s’approvisionnent auprès de cette installation minière</v>
      </c>
      <c r="C4" s="364" t="str">
        <f ca="1">OFFSET(L!$C$1,MATCH("Mine List"&amp;ADDRESS(ROW(),COLUMN(),4),L!$A:$A,0)-1,SL,,)</f>
        <v>Nom de l'installation minière (un site minier)</v>
      </c>
      <c r="D4" s="364" t="str">
        <f ca="1">OFFSET(L!$C$1,MATCH("Mine List"&amp;ADDRESS(ROW(),COLUMN(),4),L!$A:$A,0)-1,SL,,)</f>
        <v>Identifiant de l'installation minière (par ex., CID)</v>
      </c>
      <c r="E4" s="364" t="str">
        <f ca="1">OFFSET(L!$C$1,MATCH("Mine List"&amp;ADDRESS(ROW(),COLUMN(),4),L!$A:$A,0)-1,SL,,)</f>
        <v>Type de l'identifiant l'installation minière</v>
      </c>
      <c r="F4" s="364" t="str">
        <f ca="1">OFFSET(L!$C$1,MATCH("Mine List"&amp;ADDRESS(ROW(),COLUMN(),4),L!$A:$A,0)-1,SL,,)</f>
        <v>Localisation de l'installation minière : Pays</v>
      </c>
      <c r="G4" s="364" t="str">
        <f ca="1">OFFSET(L!$C$1,MATCH("Mine List"&amp;ADDRESS(ROW(),COLUMN(),4),L!$A:$A,0)-1,SL,,)</f>
        <v>Localisation de l'installation minière : Rue et Numéro</v>
      </c>
      <c r="H4" s="364" t="str">
        <f ca="1">OFFSET(L!$C$1,MATCH("Mine List"&amp;ADDRESS(ROW(),COLUMN(),4),L!$A:$A,0)-1,SL,,)</f>
        <v>Localisation de l'installation minière : Ville</v>
      </c>
      <c r="I4" s="364" t="str">
        <f ca="1">OFFSET(L!$C$1,MATCH("Mine List"&amp;ADDRESS(ROW(),COLUMN(),4),L!$A:$A,0)-1,SL,,)</f>
        <v>Localisation de l'installation minière : Etat / Province</v>
      </c>
      <c r="J4" s="364" t="str">
        <f ca="1">OFFSET(L!$C$1,MATCH("Mine List"&amp;ADDRESS(ROW(),COLUMN(),4),L!$A:$A,0)-1,SL,,)</f>
        <v>Nom du contact de l'installation minière</v>
      </c>
      <c r="K4" s="364" t="str">
        <f ca="1">OFFSET(L!$C$1,MATCH("Mine List"&amp;ADDRESS(ROW(),COLUMN(),4),L!$A:$A,0)-1,SL,,)</f>
        <v>Email du contact de l'installation minière</v>
      </c>
      <c r="L4" s="364" t="str">
        <f ca="1">OFFSET(L!$C$1,MATCH("Mine List"&amp;ADDRESS(ROW(),COLUMN(),4),L!$A:$A,0)-1,SL,,)</f>
        <v>Prochaines étapes proposées, si applicable</v>
      </c>
      <c r="M4" s="365" t="str">
        <f ca="1">OFFSET(L!$C$1,MATCH("Mine List"&amp;ADDRESS(ROW(),COLUMN(),4),L!$A:$A,0)-1,SL,,)</f>
        <v>Commentaires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Champ à compléter uniquement si le périmètre « Produit (ou liste de produits) » a été sélectionné dans la feuille "Déclaration"</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Référence du produit du répondant (*)</v>
      </c>
      <c r="C5" s="122" t="str">
        <f ca="1">OFFSET(L!$C$1,MATCH("Product List"&amp;ADDRESS(ROW(),COLUMN(),4),L!$A:$A,0)-1,SL,,)</f>
        <v>Nom du produit du répondant</v>
      </c>
      <c r="D5" s="122" t="str">
        <f ca="1">OFFSET(L!$C$1,MATCH("Product List"&amp;ADDRESS(ROW(),COLUMN(),4),L!$A:$A,0)-1,SL,,)</f>
        <v>Référence du produit du requérant</v>
      </c>
      <c r="E5" s="122" t="str">
        <f ca="1">OFFSET(L!$C$1,MATCH("Product List"&amp;ADDRESS(ROW(),COLUMN(),4),L!$A:$A,0)-1,SL,,)</f>
        <v>Nom du produit du requérant</v>
      </c>
      <c r="F5" s="63" t="str">
        <f ca="1">OFFSET(L!$C$1,MATCH("Product List"&amp;ADDRESS(ROW(),COLUMN(),4),L!$A:$A,0)-1,SL,,)</f>
        <v>Commentaires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Tous droits réservés.</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Métal</v>
      </c>
      <c r="B4" s="157" t="str">
        <f ca="1">OFFSET(L!$C$1,MATCH("Smelter Look-up"&amp;ADDRESS(ROW(),COLUMN(),4),L!$A:$A,0)-1,SL,,)</f>
        <v>Recherche de fonderie (*)</v>
      </c>
      <c r="C4" s="157" t="str">
        <f ca="1">OFFSET(L!$C$1,MATCH("Smelter Look-up"&amp;ADDRESS(ROW(),COLUMN(),4),L!$A:$A,0)-1,SL,,)</f>
        <v>Noms standard des fonderies</v>
      </c>
      <c r="D4" s="157" t="str">
        <f ca="1">OFFSET(L!$C$1,MATCH("Smelter Look-up"&amp;ADDRESS(ROW(),COLUMN(),4),L!$A:$A,0)-1,SL,,)</f>
        <v xml:space="preserve">Localisation de la fonderie : pays </v>
      </c>
      <c r="E4" s="157" t="str">
        <f ca="1">OFFSET(L!$C$1,MATCH("Smelter Look-up"&amp;ADDRESS(ROW(),COLUMN(),4),L!$A:$A,0)-1,SL,,)</f>
        <v>Identifiant fonderie</v>
      </c>
      <c r="F4" s="157" t="str">
        <f ca="1">OFFSET(L!$C$1,MATCH("Smelter Look-up"&amp;ADDRESS(ROW(),COLUMN(),4),L!$A:$A,0)-1,SL,,)</f>
        <v>Source de l’identifiant de la fonderie</v>
      </c>
      <c r="G4" s="157" t="str">
        <f ca="1">OFFSET(L!$C$1,MATCH("Smelter Look-up"&amp;ADDRESS(ROW(),COLUMN(),4),L!$A:$A,0)-1,SL,,)</f>
        <v>Localisation de la fonderie : Rue</v>
      </c>
      <c r="H4" s="157" t="str">
        <f ca="1">OFFSET(L!$C$1,MATCH("Smelter Look-up"&amp;ADDRESS(ROW(),COLUMN(),4),L!$A:$A,0)-1,SL,,)</f>
        <v>Localisation de la fonderie : Ville</v>
      </c>
      <c r="I4" s="157" t="str">
        <f ca="1">OFFSET(L!$C$1,MATCH("Smelter Look-up"&amp;ADDRESS(ROW(),COLUMN(),4),L!$A:$A,0)-1,SL,,)</f>
        <v>Localisation de la fonderie : État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Schäuble, Karin</cp:lastModifiedBy>
  <cp:revision/>
  <dcterms:created xsi:type="dcterms:W3CDTF">2010-06-21T21:00:23Z</dcterms:created>
  <dcterms:modified xsi:type="dcterms:W3CDTF">2026-08-26T10:13:06Z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